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cts\PRRIP\WaterActionPlanProjects\Pathfinder\Scoring\Updated Score 2018\Preliminary Pathfinder Muni ReScore 2018-08-15\"/>
    </mc:Choice>
  </mc:AlternateContent>
  <xr:revisionPtr revIDLastSave="0" documentId="13_ncr:1_{70CF9207-A180-4B1E-8C55-53881CF18A9D}" xr6:coauthVersionLast="34" xr6:coauthVersionMax="34" xr10:uidLastSave="{00000000-0000-0000-0000-000000000000}"/>
  <bookViews>
    <workbookView xWindow="0" yWindow="0" windowWidth="28800" windowHeight="12228" xr2:uid="{A34E00E4-0A89-4C08-A5E2-C19F65F43D0E}"/>
  </bookViews>
  <sheets>
    <sheet name="Score Analysis" sheetId="1" r:id="rId1"/>
    <sheet name="WMC Loss Pathfinder-McConaugy" sheetId="2" r:id="rId2"/>
    <sheet name="WMC Loss McConaughy-GI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24" i="1" l="1"/>
  <c r="CM23" i="1"/>
  <c r="CM22" i="1"/>
  <c r="CM21" i="1"/>
  <c r="CM20" i="1"/>
  <c r="CM19" i="1"/>
  <c r="CM18" i="1"/>
  <c r="CF64" i="1"/>
  <c r="CJ64" i="1"/>
  <c r="CB64" i="1"/>
  <c r="CM63" i="1"/>
  <c r="CM62" i="1"/>
  <c r="CM61" i="1"/>
  <c r="CM60" i="1"/>
  <c r="CM59" i="1"/>
  <c r="CM58" i="1"/>
  <c r="CM57" i="1"/>
  <c r="CM56" i="1"/>
  <c r="CM55" i="1"/>
  <c r="CM54" i="1"/>
  <c r="CM53" i="1"/>
  <c r="CM52" i="1"/>
  <c r="CM51" i="1"/>
  <c r="CM50" i="1"/>
  <c r="CM49" i="1"/>
  <c r="CM48" i="1"/>
  <c r="CM47" i="1"/>
  <c r="CM46" i="1"/>
  <c r="CM45" i="1"/>
  <c r="CM44" i="1"/>
  <c r="CM43" i="1"/>
  <c r="CM42" i="1"/>
  <c r="CM41" i="1"/>
  <c r="CM40" i="1"/>
  <c r="CM39" i="1"/>
  <c r="CM38" i="1"/>
  <c r="CM37" i="1"/>
  <c r="CM36" i="1"/>
  <c r="CM35" i="1"/>
  <c r="CM34" i="1"/>
  <c r="CM33" i="1"/>
  <c r="CM32" i="1"/>
  <c r="CM31" i="1"/>
  <c r="CM30" i="1"/>
  <c r="CM29" i="1"/>
  <c r="CM28" i="1"/>
  <c r="CM27" i="1"/>
  <c r="CM26" i="1"/>
  <c r="CM25" i="1"/>
  <c r="CM17" i="1"/>
  <c r="CL64" i="1"/>
  <c r="CK64" i="1"/>
  <c r="CI64" i="1"/>
  <c r="CH64" i="1"/>
  <c r="CG64" i="1"/>
  <c r="CE64" i="1"/>
  <c r="CD64" i="1"/>
  <c r="CC64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11" i="1"/>
  <c r="CM16" i="1" l="1"/>
  <c r="CA64" i="1"/>
  <c r="CM64" i="1" s="1"/>
  <c r="F13" i="1" l="1"/>
  <c r="F15" i="1"/>
  <c r="F16" i="1"/>
  <c r="F17" i="1"/>
  <c r="F18" i="1"/>
  <c r="F19" i="1"/>
  <c r="F20" i="1"/>
  <c r="F21" i="1"/>
  <c r="F23" i="1"/>
  <c r="F25" i="1"/>
  <c r="F27" i="1"/>
  <c r="F28" i="1"/>
  <c r="F29" i="1"/>
  <c r="F34" i="1"/>
  <c r="F35" i="1"/>
  <c r="F36" i="1"/>
  <c r="F37" i="1"/>
  <c r="F38" i="1"/>
  <c r="F40" i="1"/>
  <c r="F44" i="1"/>
  <c r="F45" i="1"/>
  <c r="F47" i="1"/>
  <c r="F48" i="1"/>
  <c r="F49" i="1"/>
  <c r="F50" i="1"/>
  <c r="F51" i="1"/>
  <c r="F55" i="1"/>
  <c r="F57" i="1"/>
  <c r="E11" i="1"/>
  <c r="F11" i="1" s="1"/>
  <c r="E12" i="1" l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F59" i="1" s="1"/>
  <c r="F12" i="1" l="1"/>
  <c r="F14" i="1"/>
  <c r="F22" i="1"/>
  <c r="F24" i="1"/>
  <c r="F32" i="1"/>
  <c r="F30" i="1"/>
  <c r="F56" i="1"/>
  <c r="F46" i="1"/>
  <c r="F33" i="1"/>
  <c r="F54" i="1"/>
  <c r="F41" i="1"/>
  <c r="F43" i="1"/>
  <c r="F26" i="1"/>
  <c r="F52" i="1"/>
  <c r="F31" i="1"/>
  <c r="F42" i="1"/>
  <c r="F53" i="1"/>
  <c r="F39" i="1"/>
  <c r="F58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11" i="1"/>
  <c r="N41" i="3"/>
  <c r="J41" i="3"/>
  <c r="I41" i="3"/>
  <c r="H41" i="3"/>
  <c r="G41" i="3"/>
  <c r="F41" i="3"/>
  <c r="E41" i="3"/>
  <c r="D41" i="3"/>
  <c r="C41" i="3"/>
  <c r="B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N9" i="3"/>
  <c r="M9" i="3"/>
  <c r="L9" i="3"/>
  <c r="K9" i="3"/>
  <c r="J41" i="2"/>
  <c r="I41" i="2"/>
  <c r="H41" i="2"/>
  <c r="G41" i="2"/>
  <c r="F41" i="2"/>
  <c r="E41" i="2"/>
  <c r="D41" i="2"/>
  <c r="C41" i="2"/>
  <c r="B41" i="2"/>
  <c r="M40" i="2"/>
  <c r="L40" i="2"/>
  <c r="K40" i="2"/>
  <c r="J40" i="2"/>
  <c r="I40" i="2"/>
  <c r="H40" i="2"/>
  <c r="G40" i="2"/>
  <c r="F40" i="2"/>
  <c r="E40" i="2"/>
  <c r="D40" i="2"/>
  <c r="C40" i="2"/>
  <c r="B40" i="2"/>
  <c r="M39" i="2"/>
  <c r="L39" i="2"/>
  <c r="K39" i="2"/>
  <c r="J39" i="2"/>
  <c r="I39" i="2"/>
  <c r="H39" i="2"/>
  <c r="G39" i="2"/>
  <c r="F39" i="2"/>
  <c r="E39" i="2"/>
  <c r="D39" i="2"/>
  <c r="C39" i="2"/>
  <c r="B39" i="2"/>
  <c r="M38" i="2"/>
  <c r="L38" i="2"/>
  <c r="K38" i="2"/>
  <c r="J38" i="2"/>
  <c r="I38" i="2"/>
  <c r="H38" i="2"/>
  <c r="G38" i="2"/>
  <c r="F38" i="2"/>
  <c r="E38" i="2"/>
  <c r="D38" i="2"/>
  <c r="C38" i="2"/>
  <c r="B38" i="2"/>
  <c r="M37" i="2"/>
  <c r="L37" i="2"/>
  <c r="K37" i="2"/>
  <c r="J37" i="2"/>
  <c r="I37" i="2"/>
  <c r="H37" i="2"/>
  <c r="G37" i="2"/>
  <c r="F37" i="2"/>
  <c r="E37" i="2"/>
  <c r="D37" i="2"/>
  <c r="C37" i="2"/>
  <c r="B37" i="2"/>
  <c r="M36" i="2"/>
  <c r="L36" i="2"/>
  <c r="K36" i="2"/>
  <c r="J36" i="2"/>
  <c r="I36" i="2"/>
  <c r="H36" i="2"/>
  <c r="G36" i="2"/>
  <c r="F36" i="2"/>
  <c r="E36" i="2"/>
  <c r="D36" i="2"/>
  <c r="C36" i="2"/>
  <c r="B36" i="2"/>
  <c r="M35" i="2"/>
  <c r="L35" i="2"/>
  <c r="K35" i="2"/>
  <c r="J35" i="2"/>
  <c r="I35" i="2"/>
  <c r="H35" i="2"/>
  <c r="G35" i="2"/>
  <c r="F35" i="2"/>
  <c r="E35" i="2"/>
  <c r="D35" i="2"/>
  <c r="C35" i="2"/>
  <c r="B35" i="2"/>
  <c r="M34" i="2"/>
  <c r="L34" i="2"/>
  <c r="K34" i="2"/>
  <c r="J34" i="2"/>
  <c r="I34" i="2"/>
  <c r="H34" i="2"/>
  <c r="G34" i="2"/>
  <c r="F34" i="2"/>
  <c r="E34" i="2"/>
  <c r="D34" i="2"/>
  <c r="C34" i="2"/>
  <c r="B34" i="2"/>
  <c r="M33" i="2"/>
  <c r="L33" i="2"/>
  <c r="K33" i="2"/>
  <c r="J33" i="2"/>
  <c r="I33" i="2"/>
  <c r="H33" i="2"/>
  <c r="G33" i="2"/>
  <c r="F33" i="2"/>
  <c r="E33" i="2"/>
  <c r="D33" i="2"/>
  <c r="C33" i="2"/>
  <c r="B33" i="2"/>
  <c r="M32" i="2"/>
  <c r="L32" i="2"/>
  <c r="K32" i="2"/>
  <c r="J32" i="2"/>
  <c r="I32" i="2"/>
  <c r="H32" i="2"/>
  <c r="G32" i="2"/>
  <c r="F32" i="2"/>
  <c r="E32" i="2"/>
  <c r="D32" i="2"/>
  <c r="C32" i="2"/>
  <c r="B32" i="2"/>
  <c r="M31" i="2"/>
  <c r="L31" i="2"/>
  <c r="K31" i="2"/>
  <c r="J31" i="2"/>
  <c r="I31" i="2"/>
  <c r="H31" i="2"/>
  <c r="G31" i="2"/>
  <c r="F31" i="2"/>
  <c r="E31" i="2"/>
  <c r="D31" i="2"/>
  <c r="C31" i="2"/>
  <c r="B31" i="2"/>
  <c r="M30" i="2"/>
  <c r="L30" i="2"/>
  <c r="K30" i="2"/>
  <c r="J30" i="2"/>
  <c r="I30" i="2"/>
  <c r="H30" i="2"/>
  <c r="G30" i="2"/>
  <c r="F30" i="2"/>
  <c r="E30" i="2"/>
  <c r="D30" i="2"/>
  <c r="C30" i="2"/>
  <c r="B30" i="2"/>
  <c r="M29" i="2"/>
  <c r="L29" i="2"/>
  <c r="K29" i="2"/>
  <c r="J29" i="2"/>
  <c r="I29" i="2"/>
  <c r="H29" i="2"/>
  <c r="G29" i="2"/>
  <c r="F29" i="2"/>
  <c r="E29" i="2"/>
  <c r="D29" i="2"/>
  <c r="C29" i="2"/>
  <c r="B29" i="2"/>
  <c r="M28" i="2"/>
  <c r="L28" i="2"/>
  <c r="K28" i="2"/>
  <c r="J28" i="2"/>
  <c r="I28" i="2"/>
  <c r="H28" i="2"/>
  <c r="G28" i="2"/>
  <c r="F28" i="2"/>
  <c r="E28" i="2"/>
  <c r="D28" i="2"/>
  <c r="C28" i="2"/>
  <c r="B28" i="2"/>
  <c r="M27" i="2"/>
  <c r="L27" i="2"/>
  <c r="K27" i="2"/>
  <c r="J27" i="2"/>
  <c r="I27" i="2"/>
  <c r="H27" i="2"/>
  <c r="G27" i="2"/>
  <c r="F27" i="2"/>
  <c r="E27" i="2"/>
  <c r="D27" i="2"/>
  <c r="C27" i="2"/>
  <c r="B27" i="2"/>
  <c r="M26" i="2"/>
  <c r="L26" i="2"/>
  <c r="K26" i="2"/>
  <c r="J26" i="2"/>
  <c r="I26" i="2"/>
  <c r="H26" i="2"/>
  <c r="G26" i="2"/>
  <c r="F26" i="2"/>
  <c r="E26" i="2"/>
  <c r="D26" i="2"/>
  <c r="C26" i="2"/>
  <c r="B26" i="2"/>
  <c r="M25" i="2"/>
  <c r="L25" i="2"/>
  <c r="K25" i="2"/>
  <c r="J25" i="2"/>
  <c r="I25" i="2"/>
  <c r="H25" i="2"/>
  <c r="G25" i="2"/>
  <c r="F25" i="2"/>
  <c r="E25" i="2"/>
  <c r="D25" i="2"/>
  <c r="C25" i="2"/>
  <c r="B25" i="2"/>
  <c r="M24" i="2"/>
  <c r="L24" i="2"/>
  <c r="K24" i="2"/>
  <c r="J24" i="2"/>
  <c r="I24" i="2"/>
  <c r="H24" i="2"/>
  <c r="G24" i="2"/>
  <c r="F24" i="2"/>
  <c r="E24" i="2"/>
  <c r="D24" i="2"/>
  <c r="C24" i="2"/>
  <c r="B24" i="2"/>
  <c r="M23" i="2"/>
  <c r="L23" i="2"/>
  <c r="K23" i="2"/>
  <c r="J23" i="2"/>
  <c r="I23" i="2"/>
  <c r="H23" i="2"/>
  <c r="G23" i="2"/>
  <c r="F23" i="2"/>
  <c r="E23" i="2"/>
  <c r="D23" i="2"/>
  <c r="C23" i="2"/>
  <c r="B23" i="2"/>
  <c r="M22" i="2"/>
  <c r="L22" i="2"/>
  <c r="K22" i="2"/>
  <c r="J22" i="2"/>
  <c r="I22" i="2"/>
  <c r="H22" i="2"/>
  <c r="G22" i="2"/>
  <c r="F22" i="2"/>
  <c r="E22" i="2"/>
  <c r="D22" i="2"/>
  <c r="C22" i="2"/>
  <c r="B22" i="2"/>
  <c r="M21" i="2"/>
  <c r="L21" i="2"/>
  <c r="K21" i="2"/>
  <c r="J21" i="2"/>
  <c r="I21" i="2"/>
  <c r="H21" i="2"/>
  <c r="G21" i="2"/>
  <c r="F21" i="2"/>
  <c r="E21" i="2"/>
  <c r="D21" i="2"/>
  <c r="C21" i="2"/>
  <c r="B21" i="2"/>
  <c r="M20" i="2"/>
  <c r="L20" i="2"/>
  <c r="K20" i="2"/>
  <c r="J20" i="2"/>
  <c r="I20" i="2"/>
  <c r="H20" i="2"/>
  <c r="G20" i="2"/>
  <c r="F20" i="2"/>
  <c r="E20" i="2"/>
  <c r="D20" i="2"/>
  <c r="C20" i="2"/>
  <c r="B20" i="2"/>
  <c r="M19" i="2"/>
  <c r="L19" i="2"/>
  <c r="K19" i="2"/>
  <c r="J19" i="2"/>
  <c r="I19" i="2"/>
  <c r="H19" i="2"/>
  <c r="G19" i="2"/>
  <c r="F19" i="2"/>
  <c r="E19" i="2"/>
  <c r="D19" i="2"/>
  <c r="C19" i="2"/>
  <c r="B19" i="2"/>
  <c r="M18" i="2"/>
  <c r="L18" i="2"/>
  <c r="K18" i="2"/>
  <c r="J18" i="2"/>
  <c r="I18" i="2"/>
  <c r="H18" i="2"/>
  <c r="G18" i="2"/>
  <c r="F18" i="2"/>
  <c r="E18" i="2"/>
  <c r="D18" i="2"/>
  <c r="C18" i="2"/>
  <c r="B18" i="2"/>
  <c r="M17" i="2"/>
  <c r="L17" i="2"/>
  <c r="K17" i="2"/>
  <c r="J17" i="2"/>
  <c r="I17" i="2"/>
  <c r="H17" i="2"/>
  <c r="G17" i="2"/>
  <c r="F17" i="2"/>
  <c r="E17" i="2"/>
  <c r="D17" i="2"/>
  <c r="C17" i="2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I48" i="2" s="1"/>
  <c r="H15" i="2"/>
  <c r="H48" i="2" s="1"/>
  <c r="G15" i="2"/>
  <c r="G48" i="2" s="1"/>
  <c r="F15" i="2"/>
  <c r="E15" i="2"/>
  <c r="E48" i="2" s="1"/>
  <c r="D15" i="2"/>
  <c r="C15" i="2"/>
  <c r="C48" i="2" s="1"/>
  <c r="B15" i="2"/>
  <c r="M14" i="2"/>
  <c r="L14" i="2"/>
  <c r="K14" i="2"/>
  <c r="J14" i="2"/>
  <c r="I14" i="2"/>
  <c r="H14" i="2"/>
  <c r="G14" i="2"/>
  <c r="F14" i="2"/>
  <c r="E14" i="2"/>
  <c r="D14" i="2"/>
  <c r="C14" i="2"/>
  <c r="B14" i="2"/>
  <c r="M13" i="2"/>
  <c r="L13" i="2"/>
  <c r="K13" i="2"/>
  <c r="J13" i="2"/>
  <c r="I13" i="2"/>
  <c r="H13" i="2"/>
  <c r="G13" i="2"/>
  <c r="F13" i="2"/>
  <c r="E13" i="2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M11" i="2"/>
  <c r="M49" i="2" s="1"/>
  <c r="L11" i="2"/>
  <c r="K11" i="2"/>
  <c r="K49" i="2" s="1"/>
  <c r="J11" i="2"/>
  <c r="I11" i="2"/>
  <c r="I49" i="2" s="1"/>
  <c r="H11" i="2"/>
  <c r="H49" i="2" s="1"/>
  <c r="G11" i="2"/>
  <c r="G49" i="2" s="1"/>
  <c r="F11" i="2"/>
  <c r="E11" i="2"/>
  <c r="E49" i="2" s="1"/>
  <c r="D11" i="2"/>
  <c r="C11" i="2"/>
  <c r="C49" i="2" s="1"/>
  <c r="B11" i="2"/>
  <c r="M10" i="2"/>
  <c r="L10" i="2"/>
  <c r="L47" i="2" s="1"/>
  <c r="K10" i="2"/>
  <c r="K47" i="2" s="1"/>
  <c r="J10" i="2"/>
  <c r="I10" i="2"/>
  <c r="I43" i="2" s="1"/>
  <c r="H10" i="2"/>
  <c r="G10" i="2"/>
  <c r="F10" i="2"/>
  <c r="E10" i="2"/>
  <c r="D10" i="2"/>
  <c r="D43" i="2" s="1"/>
  <c r="C10" i="2"/>
  <c r="C43" i="2" s="1"/>
  <c r="B10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M9" i="2"/>
  <c r="M48" i="2" s="1"/>
  <c r="L9" i="2"/>
  <c r="K9" i="2"/>
  <c r="K48" i="2" s="1"/>
  <c r="P586" i="1"/>
  <c r="O586" i="1"/>
  <c r="S586" i="1" s="1"/>
  <c r="P585" i="1"/>
  <c r="O585" i="1"/>
  <c r="S585" i="1" s="1"/>
  <c r="P584" i="1"/>
  <c r="O584" i="1"/>
  <c r="S584" i="1" s="1"/>
  <c r="P583" i="1"/>
  <c r="X583" i="1" s="1"/>
  <c r="O583" i="1"/>
  <c r="S583" i="1" s="1"/>
  <c r="P582" i="1"/>
  <c r="U582" i="1" s="1"/>
  <c r="O582" i="1"/>
  <c r="S582" i="1" s="1"/>
  <c r="P581" i="1"/>
  <c r="O581" i="1"/>
  <c r="S581" i="1" s="1"/>
  <c r="P580" i="1"/>
  <c r="U580" i="1" s="1"/>
  <c r="O580" i="1"/>
  <c r="S580" i="1" s="1"/>
  <c r="P579" i="1"/>
  <c r="U579" i="1" s="1"/>
  <c r="O579" i="1"/>
  <c r="S579" i="1" s="1"/>
  <c r="P578" i="1"/>
  <c r="U578" i="1" s="1"/>
  <c r="O578" i="1"/>
  <c r="S578" i="1" s="1"/>
  <c r="P577" i="1"/>
  <c r="U577" i="1" s="1"/>
  <c r="O577" i="1"/>
  <c r="S577" i="1" s="1"/>
  <c r="P576" i="1"/>
  <c r="O576" i="1"/>
  <c r="S576" i="1" s="1"/>
  <c r="P575" i="1"/>
  <c r="O575" i="1"/>
  <c r="S575" i="1" s="1"/>
  <c r="P574" i="1"/>
  <c r="O574" i="1"/>
  <c r="S574" i="1" s="1"/>
  <c r="P573" i="1"/>
  <c r="O573" i="1"/>
  <c r="S573" i="1" s="1"/>
  <c r="P572" i="1"/>
  <c r="O572" i="1"/>
  <c r="S572" i="1" s="1"/>
  <c r="P571" i="1"/>
  <c r="X571" i="1" s="1"/>
  <c r="O571" i="1"/>
  <c r="S571" i="1" s="1"/>
  <c r="P570" i="1"/>
  <c r="O570" i="1"/>
  <c r="S570" i="1" s="1"/>
  <c r="P569" i="1"/>
  <c r="O569" i="1"/>
  <c r="S569" i="1" s="1"/>
  <c r="P568" i="1"/>
  <c r="U568" i="1" s="1"/>
  <c r="O568" i="1"/>
  <c r="S568" i="1" s="1"/>
  <c r="P567" i="1"/>
  <c r="U567" i="1" s="1"/>
  <c r="O567" i="1"/>
  <c r="S567" i="1" s="1"/>
  <c r="P566" i="1"/>
  <c r="U566" i="1" s="1"/>
  <c r="O566" i="1"/>
  <c r="S566" i="1" s="1"/>
  <c r="P565" i="1"/>
  <c r="O565" i="1"/>
  <c r="S565" i="1" s="1"/>
  <c r="P564" i="1"/>
  <c r="O564" i="1"/>
  <c r="S564" i="1" s="1"/>
  <c r="P563" i="1"/>
  <c r="O563" i="1"/>
  <c r="S563" i="1" s="1"/>
  <c r="P562" i="1"/>
  <c r="O562" i="1"/>
  <c r="S562" i="1" s="1"/>
  <c r="P561" i="1"/>
  <c r="O561" i="1"/>
  <c r="S561" i="1" s="1"/>
  <c r="P560" i="1"/>
  <c r="O560" i="1"/>
  <c r="S560" i="1" s="1"/>
  <c r="P559" i="1"/>
  <c r="X559" i="1" s="1"/>
  <c r="O559" i="1"/>
  <c r="S559" i="1" s="1"/>
  <c r="P558" i="1"/>
  <c r="U558" i="1" s="1"/>
  <c r="O558" i="1"/>
  <c r="S558" i="1" s="1"/>
  <c r="P557" i="1"/>
  <c r="U557" i="1" s="1"/>
  <c r="O557" i="1"/>
  <c r="S557" i="1" s="1"/>
  <c r="P556" i="1"/>
  <c r="U556" i="1" s="1"/>
  <c r="O556" i="1"/>
  <c r="S556" i="1" s="1"/>
  <c r="P555" i="1"/>
  <c r="U555" i="1" s="1"/>
  <c r="O555" i="1"/>
  <c r="S555" i="1" s="1"/>
  <c r="P554" i="1"/>
  <c r="U554" i="1" s="1"/>
  <c r="O554" i="1"/>
  <c r="S554" i="1" s="1"/>
  <c r="P553" i="1"/>
  <c r="U553" i="1" s="1"/>
  <c r="O553" i="1"/>
  <c r="S553" i="1" s="1"/>
  <c r="P552" i="1"/>
  <c r="O552" i="1"/>
  <c r="S552" i="1" s="1"/>
  <c r="P551" i="1"/>
  <c r="O551" i="1"/>
  <c r="S551" i="1" s="1"/>
  <c r="P550" i="1"/>
  <c r="O550" i="1"/>
  <c r="S550" i="1" s="1"/>
  <c r="P549" i="1"/>
  <c r="O549" i="1"/>
  <c r="S549" i="1" s="1"/>
  <c r="P548" i="1"/>
  <c r="O548" i="1"/>
  <c r="S548" i="1" s="1"/>
  <c r="P547" i="1"/>
  <c r="X547" i="1" s="1"/>
  <c r="O547" i="1"/>
  <c r="S547" i="1" s="1"/>
  <c r="P546" i="1"/>
  <c r="U546" i="1" s="1"/>
  <c r="O546" i="1"/>
  <c r="S546" i="1" s="1"/>
  <c r="P545" i="1"/>
  <c r="U545" i="1" s="1"/>
  <c r="O545" i="1"/>
  <c r="S545" i="1" s="1"/>
  <c r="P544" i="1"/>
  <c r="O544" i="1"/>
  <c r="S544" i="1" s="1"/>
  <c r="P543" i="1"/>
  <c r="O543" i="1"/>
  <c r="S543" i="1" s="1"/>
  <c r="P542" i="1"/>
  <c r="U542" i="1" s="1"/>
  <c r="O542" i="1"/>
  <c r="S542" i="1" s="1"/>
  <c r="P541" i="1"/>
  <c r="U541" i="1" s="1"/>
  <c r="O541" i="1"/>
  <c r="S541" i="1" s="1"/>
  <c r="P540" i="1"/>
  <c r="O540" i="1"/>
  <c r="S540" i="1" s="1"/>
  <c r="P539" i="1"/>
  <c r="O539" i="1"/>
  <c r="S539" i="1" s="1"/>
  <c r="P538" i="1"/>
  <c r="O538" i="1"/>
  <c r="S538" i="1" s="1"/>
  <c r="P537" i="1"/>
  <c r="O537" i="1"/>
  <c r="S537" i="1" s="1"/>
  <c r="P536" i="1"/>
  <c r="O536" i="1"/>
  <c r="S536" i="1" s="1"/>
  <c r="P535" i="1"/>
  <c r="X535" i="1" s="1"/>
  <c r="O535" i="1"/>
  <c r="S535" i="1" s="1"/>
  <c r="P534" i="1"/>
  <c r="U534" i="1" s="1"/>
  <c r="O534" i="1"/>
  <c r="S534" i="1" s="1"/>
  <c r="P533" i="1"/>
  <c r="U533" i="1" s="1"/>
  <c r="O533" i="1"/>
  <c r="S533" i="1" s="1"/>
  <c r="P532" i="1"/>
  <c r="U532" i="1" s="1"/>
  <c r="O532" i="1"/>
  <c r="S532" i="1" s="1"/>
  <c r="P531" i="1"/>
  <c r="U531" i="1" s="1"/>
  <c r="O531" i="1"/>
  <c r="S531" i="1" s="1"/>
  <c r="P530" i="1"/>
  <c r="U530" i="1" s="1"/>
  <c r="O530" i="1"/>
  <c r="S530" i="1" s="1"/>
  <c r="P529" i="1"/>
  <c r="U529" i="1" s="1"/>
  <c r="O529" i="1"/>
  <c r="S529" i="1" s="1"/>
  <c r="P528" i="1"/>
  <c r="O528" i="1"/>
  <c r="S528" i="1" s="1"/>
  <c r="P527" i="1"/>
  <c r="O527" i="1"/>
  <c r="S527" i="1" s="1"/>
  <c r="P526" i="1"/>
  <c r="O526" i="1"/>
  <c r="S526" i="1" s="1"/>
  <c r="P525" i="1"/>
  <c r="O525" i="1"/>
  <c r="S525" i="1" s="1"/>
  <c r="P524" i="1"/>
  <c r="O524" i="1"/>
  <c r="S524" i="1" s="1"/>
  <c r="P523" i="1"/>
  <c r="X523" i="1" s="1"/>
  <c r="O523" i="1"/>
  <c r="S523" i="1" s="1"/>
  <c r="P522" i="1"/>
  <c r="U522" i="1" s="1"/>
  <c r="O522" i="1"/>
  <c r="S522" i="1" s="1"/>
  <c r="P521" i="1"/>
  <c r="O521" i="1"/>
  <c r="S521" i="1" s="1"/>
  <c r="P520" i="1"/>
  <c r="U520" i="1" s="1"/>
  <c r="O520" i="1"/>
  <c r="S520" i="1" s="1"/>
  <c r="P519" i="1"/>
  <c r="U519" i="1" s="1"/>
  <c r="O519" i="1"/>
  <c r="S519" i="1" s="1"/>
  <c r="P518" i="1"/>
  <c r="U518" i="1" s="1"/>
  <c r="O518" i="1"/>
  <c r="S518" i="1" s="1"/>
  <c r="P517" i="1"/>
  <c r="U517" i="1" s="1"/>
  <c r="O517" i="1"/>
  <c r="S517" i="1" s="1"/>
  <c r="P516" i="1"/>
  <c r="O516" i="1"/>
  <c r="S516" i="1" s="1"/>
  <c r="P515" i="1"/>
  <c r="O515" i="1"/>
  <c r="S515" i="1" s="1"/>
  <c r="P514" i="1"/>
  <c r="O514" i="1"/>
  <c r="S514" i="1" s="1"/>
  <c r="P513" i="1"/>
  <c r="O513" i="1"/>
  <c r="S513" i="1" s="1"/>
  <c r="P512" i="1"/>
  <c r="O512" i="1"/>
  <c r="S512" i="1" s="1"/>
  <c r="P511" i="1"/>
  <c r="X511" i="1" s="1"/>
  <c r="O511" i="1"/>
  <c r="S511" i="1" s="1"/>
  <c r="P510" i="1"/>
  <c r="U510" i="1" s="1"/>
  <c r="O510" i="1"/>
  <c r="S510" i="1" s="1"/>
  <c r="P509" i="1"/>
  <c r="O509" i="1"/>
  <c r="S509" i="1" s="1"/>
  <c r="P508" i="1"/>
  <c r="U508" i="1" s="1"/>
  <c r="O508" i="1"/>
  <c r="S508" i="1" s="1"/>
  <c r="P507" i="1"/>
  <c r="U507" i="1" s="1"/>
  <c r="O507" i="1"/>
  <c r="S507" i="1" s="1"/>
  <c r="P506" i="1"/>
  <c r="U506" i="1" s="1"/>
  <c r="O506" i="1"/>
  <c r="S506" i="1" s="1"/>
  <c r="P505" i="1"/>
  <c r="U505" i="1" s="1"/>
  <c r="O505" i="1"/>
  <c r="S505" i="1" s="1"/>
  <c r="P504" i="1"/>
  <c r="O504" i="1"/>
  <c r="S504" i="1" s="1"/>
  <c r="P503" i="1"/>
  <c r="O503" i="1"/>
  <c r="S503" i="1" s="1"/>
  <c r="P502" i="1"/>
  <c r="O502" i="1"/>
  <c r="S502" i="1" s="1"/>
  <c r="P501" i="1"/>
  <c r="O501" i="1"/>
  <c r="S501" i="1" s="1"/>
  <c r="P500" i="1"/>
  <c r="O500" i="1"/>
  <c r="S500" i="1" s="1"/>
  <c r="P499" i="1"/>
  <c r="X499" i="1" s="1"/>
  <c r="O499" i="1"/>
  <c r="S499" i="1" s="1"/>
  <c r="P498" i="1"/>
  <c r="U498" i="1" s="1"/>
  <c r="O498" i="1"/>
  <c r="S498" i="1" s="1"/>
  <c r="P497" i="1"/>
  <c r="O497" i="1"/>
  <c r="S497" i="1" s="1"/>
  <c r="P496" i="1"/>
  <c r="O496" i="1"/>
  <c r="S496" i="1" s="1"/>
  <c r="P495" i="1"/>
  <c r="O495" i="1"/>
  <c r="S495" i="1" s="1"/>
  <c r="P494" i="1"/>
  <c r="O494" i="1"/>
  <c r="S494" i="1" s="1"/>
  <c r="P493" i="1"/>
  <c r="O493" i="1"/>
  <c r="S493" i="1" s="1"/>
  <c r="P492" i="1"/>
  <c r="O492" i="1"/>
  <c r="S492" i="1" s="1"/>
  <c r="P491" i="1"/>
  <c r="O491" i="1"/>
  <c r="S491" i="1" s="1"/>
  <c r="P490" i="1"/>
  <c r="O490" i="1"/>
  <c r="S490" i="1" s="1"/>
  <c r="P489" i="1"/>
  <c r="O489" i="1"/>
  <c r="S489" i="1" s="1"/>
  <c r="P488" i="1"/>
  <c r="O488" i="1"/>
  <c r="S488" i="1" s="1"/>
  <c r="P487" i="1"/>
  <c r="X487" i="1" s="1"/>
  <c r="O487" i="1"/>
  <c r="S487" i="1" s="1"/>
  <c r="P486" i="1"/>
  <c r="U486" i="1" s="1"/>
  <c r="O486" i="1"/>
  <c r="S486" i="1" s="1"/>
  <c r="P485" i="1"/>
  <c r="U485" i="1" s="1"/>
  <c r="O485" i="1"/>
  <c r="S485" i="1" s="1"/>
  <c r="P484" i="1"/>
  <c r="O484" i="1"/>
  <c r="S484" i="1" s="1"/>
  <c r="P483" i="1"/>
  <c r="O483" i="1"/>
  <c r="S483" i="1" s="1"/>
  <c r="P482" i="1"/>
  <c r="O482" i="1"/>
  <c r="S482" i="1" s="1"/>
  <c r="P481" i="1"/>
  <c r="U481" i="1" s="1"/>
  <c r="O481" i="1"/>
  <c r="S481" i="1" s="1"/>
  <c r="P480" i="1"/>
  <c r="O480" i="1"/>
  <c r="S480" i="1" s="1"/>
  <c r="P479" i="1"/>
  <c r="O479" i="1"/>
  <c r="S479" i="1" s="1"/>
  <c r="P478" i="1"/>
  <c r="O478" i="1"/>
  <c r="S478" i="1" s="1"/>
  <c r="P477" i="1"/>
  <c r="O477" i="1"/>
  <c r="S477" i="1" s="1"/>
  <c r="P476" i="1"/>
  <c r="O476" i="1"/>
  <c r="S476" i="1" s="1"/>
  <c r="P475" i="1"/>
  <c r="X475" i="1" s="1"/>
  <c r="O475" i="1"/>
  <c r="S475" i="1" s="1"/>
  <c r="P474" i="1"/>
  <c r="U474" i="1" s="1"/>
  <c r="O474" i="1"/>
  <c r="S474" i="1" s="1"/>
  <c r="P473" i="1"/>
  <c r="U473" i="1" s="1"/>
  <c r="O473" i="1"/>
  <c r="S473" i="1" s="1"/>
  <c r="P472" i="1"/>
  <c r="U472" i="1" s="1"/>
  <c r="O472" i="1"/>
  <c r="S472" i="1" s="1"/>
  <c r="P471" i="1"/>
  <c r="U471" i="1" s="1"/>
  <c r="O471" i="1"/>
  <c r="S471" i="1" s="1"/>
  <c r="P470" i="1"/>
  <c r="O470" i="1"/>
  <c r="S470" i="1" s="1"/>
  <c r="P469" i="1"/>
  <c r="O469" i="1"/>
  <c r="S469" i="1" s="1"/>
  <c r="P468" i="1"/>
  <c r="O468" i="1"/>
  <c r="S468" i="1" s="1"/>
  <c r="P467" i="1"/>
  <c r="O467" i="1"/>
  <c r="S467" i="1" s="1"/>
  <c r="P466" i="1"/>
  <c r="O466" i="1"/>
  <c r="S466" i="1" s="1"/>
  <c r="P465" i="1"/>
  <c r="O465" i="1"/>
  <c r="S465" i="1" s="1"/>
  <c r="P464" i="1"/>
  <c r="O464" i="1"/>
  <c r="S464" i="1" s="1"/>
  <c r="P463" i="1"/>
  <c r="X463" i="1" s="1"/>
  <c r="O463" i="1"/>
  <c r="S463" i="1" s="1"/>
  <c r="P462" i="1"/>
  <c r="U462" i="1" s="1"/>
  <c r="O462" i="1"/>
  <c r="S462" i="1" s="1"/>
  <c r="P461" i="1"/>
  <c r="O461" i="1"/>
  <c r="S461" i="1" s="1"/>
  <c r="P460" i="1"/>
  <c r="O460" i="1"/>
  <c r="S460" i="1" s="1"/>
  <c r="P459" i="1"/>
  <c r="O459" i="1"/>
  <c r="S459" i="1" s="1"/>
  <c r="P458" i="1"/>
  <c r="O458" i="1"/>
  <c r="S458" i="1" s="1"/>
  <c r="P457" i="1"/>
  <c r="O457" i="1"/>
  <c r="S457" i="1" s="1"/>
  <c r="P456" i="1"/>
  <c r="O456" i="1"/>
  <c r="S456" i="1" s="1"/>
  <c r="P455" i="1"/>
  <c r="O455" i="1"/>
  <c r="S455" i="1" s="1"/>
  <c r="P454" i="1"/>
  <c r="O454" i="1"/>
  <c r="S454" i="1" s="1"/>
  <c r="P453" i="1"/>
  <c r="O453" i="1"/>
  <c r="S453" i="1" s="1"/>
  <c r="P452" i="1"/>
  <c r="O452" i="1"/>
  <c r="S452" i="1" s="1"/>
  <c r="P451" i="1"/>
  <c r="X451" i="1" s="1"/>
  <c r="O451" i="1"/>
  <c r="S451" i="1" s="1"/>
  <c r="P450" i="1"/>
  <c r="U450" i="1" s="1"/>
  <c r="O450" i="1"/>
  <c r="S450" i="1" s="1"/>
  <c r="P449" i="1"/>
  <c r="O449" i="1"/>
  <c r="S449" i="1" s="1"/>
  <c r="P448" i="1"/>
  <c r="O448" i="1"/>
  <c r="S448" i="1" s="1"/>
  <c r="P447" i="1"/>
  <c r="O447" i="1"/>
  <c r="S447" i="1" s="1"/>
  <c r="P446" i="1"/>
  <c r="O446" i="1"/>
  <c r="S446" i="1" s="1"/>
  <c r="P445" i="1"/>
  <c r="U445" i="1" s="1"/>
  <c r="O445" i="1"/>
  <c r="S445" i="1" s="1"/>
  <c r="P444" i="1"/>
  <c r="O444" i="1"/>
  <c r="S444" i="1" s="1"/>
  <c r="P443" i="1"/>
  <c r="O443" i="1"/>
  <c r="S443" i="1" s="1"/>
  <c r="P442" i="1"/>
  <c r="O442" i="1"/>
  <c r="S442" i="1" s="1"/>
  <c r="P441" i="1"/>
  <c r="O441" i="1"/>
  <c r="S441" i="1" s="1"/>
  <c r="P440" i="1"/>
  <c r="O440" i="1"/>
  <c r="S440" i="1" s="1"/>
  <c r="P439" i="1"/>
  <c r="X439" i="1" s="1"/>
  <c r="O439" i="1"/>
  <c r="S439" i="1" s="1"/>
  <c r="P438" i="1"/>
  <c r="U438" i="1" s="1"/>
  <c r="O438" i="1"/>
  <c r="S438" i="1" s="1"/>
  <c r="P437" i="1"/>
  <c r="U437" i="1" s="1"/>
  <c r="O437" i="1"/>
  <c r="S437" i="1" s="1"/>
  <c r="P436" i="1"/>
  <c r="U436" i="1" s="1"/>
  <c r="O436" i="1"/>
  <c r="S436" i="1" s="1"/>
  <c r="P435" i="1"/>
  <c r="U435" i="1" s="1"/>
  <c r="O435" i="1"/>
  <c r="S435" i="1" s="1"/>
  <c r="P434" i="1"/>
  <c r="U434" i="1" s="1"/>
  <c r="O434" i="1"/>
  <c r="S434" i="1" s="1"/>
  <c r="P433" i="1"/>
  <c r="U433" i="1" s="1"/>
  <c r="O433" i="1"/>
  <c r="S433" i="1" s="1"/>
  <c r="P432" i="1"/>
  <c r="O432" i="1"/>
  <c r="S432" i="1" s="1"/>
  <c r="P431" i="1"/>
  <c r="O431" i="1"/>
  <c r="S431" i="1" s="1"/>
  <c r="P430" i="1"/>
  <c r="O430" i="1"/>
  <c r="S430" i="1" s="1"/>
  <c r="P429" i="1"/>
  <c r="O429" i="1"/>
  <c r="S429" i="1" s="1"/>
  <c r="P428" i="1"/>
  <c r="O428" i="1"/>
  <c r="S428" i="1" s="1"/>
  <c r="P427" i="1"/>
  <c r="X427" i="1" s="1"/>
  <c r="O427" i="1"/>
  <c r="S427" i="1" s="1"/>
  <c r="P426" i="1"/>
  <c r="O426" i="1"/>
  <c r="S426" i="1" s="1"/>
  <c r="P425" i="1"/>
  <c r="U425" i="1" s="1"/>
  <c r="O425" i="1"/>
  <c r="S425" i="1" s="1"/>
  <c r="P424" i="1"/>
  <c r="O424" i="1"/>
  <c r="S424" i="1" s="1"/>
  <c r="P423" i="1"/>
  <c r="O423" i="1"/>
  <c r="S423" i="1" s="1"/>
  <c r="P422" i="1"/>
  <c r="U422" i="1" s="1"/>
  <c r="O422" i="1"/>
  <c r="S422" i="1" s="1"/>
  <c r="P421" i="1"/>
  <c r="U421" i="1" s="1"/>
  <c r="O421" i="1"/>
  <c r="S421" i="1" s="1"/>
  <c r="P420" i="1"/>
  <c r="O420" i="1"/>
  <c r="S420" i="1" s="1"/>
  <c r="P419" i="1"/>
  <c r="O419" i="1"/>
  <c r="S419" i="1" s="1"/>
  <c r="P418" i="1"/>
  <c r="O418" i="1"/>
  <c r="S418" i="1" s="1"/>
  <c r="P417" i="1"/>
  <c r="O417" i="1"/>
  <c r="S417" i="1" s="1"/>
  <c r="P416" i="1"/>
  <c r="O416" i="1"/>
  <c r="S416" i="1" s="1"/>
  <c r="P415" i="1"/>
  <c r="X415" i="1" s="1"/>
  <c r="O415" i="1"/>
  <c r="S415" i="1" s="1"/>
  <c r="P414" i="1"/>
  <c r="U414" i="1" s="1"/>
  <c r="O414" i="1"/>
  <c r="S414" i="1" s="1"/>
  <c r="P413" i="1"/>
  <c r="U413" i="1" s="1"/>
  <c r="O413" i="1"/>
  <c r="S413" i="1" s="1"/>
  <c r="P412" i="1"/>
  <c r="O412" i="1"/>
  <c r="S412" i="1" s="1"/>
  <c r="P411" i="1"/>
  <c r="O411" i="1"/>
  <c r="S411" i="1" s="1"/>
  <c r="P410" i="1"/>
  <c r="U410" i="1" s="1"/>
  <c r="O410" i="1"/>
  <c r="S410" i="1" s="1"/>
  <c r="P409" i="1"/>
  <c r="O409" i="1"/>
  <c r="S409" i="1" s="1"/>
  <c r="P408" i="1"/>
  <c r="O408" i="1"/>
  <c r="S408" i="1" s="1"/>
  <c r="P407" i="1"/>
  <c r="O407" i="1"/>
  <c r="S407" i="1" s="1"/>
  <c r="P406" i="1"/>
  <c r="O406" i="1"/>
  <c r="S406" i="1" s="1"/>
  <c r="P405" i="1"/>
  <c r="O405" i="1"/>
  <c r="S405" i="1" s="1"/>
  <c r="P404" i="1"/>
  <c r="O404" i="1"/>
  <c r="S404" i="1" s="1"/>
  <c r="P403" i="1"/>
  <c r="X403" i="1" s="1"/>
  <c r="O403" i="1"/>
  <c r="S403" i="1" s="1"/>
  <c r="P402" i="1"/>
  <c r="U402" i="1" s="1"/>
  <c r="O402" i="1"/>
  <c r="S402" i="1" s="1"/>
  <c r="P401" i="1"/>
  <c r="O401" i="1"/>
  <c r="S401" i="1" s="1"/>
  <c r="P400" i="1"/>
  <c r="O400" i="1"/>
  <c r="S400" i="1" s="1"/>
  <c r="P399" i="1"/>
  <c r="U399" i="1" s="1"/>
  <c r="O399" i="1"/>
  <c r="S399" i="1" s="1"/>
  <c r="P398" i="1"/>
  <c r="U398" i="1" s="1"/>
  <c r="O398" i="1"/>
  <c r="S398" i="1" s="1"/>
  <c r="P397" i="1"/>
  <c r="U397" i="1" s="1"/>
  <c r="O397" i="1"/>
  <c r="S397" i="1" s="1"/>
  <c r="P396" i="1"/>
  <c r="O396" i="1"/>
  <c r="S396" i="1" s="1"/>
  <c r="P395" i="1"/>
  <c r="O395" i="1"/>
  <c r="S395" i="1" s="1"/>
  <c r="P394" i="1"/>
  <c r="O394" i="1"/>
  <c r="S394" i="1" s="1"/>
  <c r="P393" i="1"/>
  <c r="O393" i="1"/>
  <c r="S393" i="1" s="1"/>
  <c r="P392" i="1"/>
  <c r="O392" i="1"/>
  <c r="S392" i="1" s="1"/>
  <c r="P391" i="1"/>
  <c r="X391" i="1" s="1"/>
  <c r="O391" i="1"/>
  <c r="S391" i="1" s="1"/>
  <c r="P390" i="1"/>
  <c r="U390" i="1" s="1"/>
  <c r="O390" i="1"/>
  <c r="S390" i="1" s="1"/>
  <c r="P389" i="1"/>
  <c r="U389" i="1" s="1"/>
  <c r="O389" i="1"/>
  <c r="S389" i="1" s="1"/>
  <c r="P388" i="1"/>
  <c r="U388" i="1" s="1"/>
  <c r="O388" i="1"/>
  <c r="S388" i="1" s="1"/>
  <c r="P387" i="1"/>
  <c r="U387" i="1" s="1"/>
  <c r="O387" i="1"/>
  <c r="S387" i="1" s="1"/>
  <c r="P386" i="1"/>
  <c r="U386" i="1" s="1"/>
  <c r="O386" i="1"/>
  <c r="S386" i="1" s="1"/>
  <c r="P385" i="1"/>
  <c r="O385" i="1"/>
  <c r="S385" i="1" s="1"/>
  <c r="P384" i="1"/>
  <c r="O384" i="1"/>
  <c r="S384" i="1" s="1"/>
  <c r="P383" i="1"/>
  <c r="O383" i="1"/>
  <c r="S383" i="1" s="1"/>
  <c r="P382" i="1"/>
  <c r="O382" i="1"/>
  <c r="S382" i="1" s="1"/>
  <c r="P381" i="1"/>
  <c r="O381" i="1"/>
  <c r="S381" i="1" s="1"/>
  <c r="P380" i="1"/>
  <c r="O380" i="1"/>
  <c r="S380" i="1" s="1"/>
  <c r="P379" i="1"/>
  <c r="X379" i="1" s="1"/>
  <c r="O379" i="1"/>
  <c r="S379" i="1" s="1"/>
  <c r="P378" i="1"/>
  <c r="U378" i="1" s="1"/>
  <c r="O378" i="1"/>
  <c r="S378" i="1" s="1"/>
  <c r="P377" i="1"/>
  <c r="U377" i="1" s="1"/>
  <c r="O377" i="1"/>
  <c r="S377" i="1" s="1"/>
  <c r="P376" i="1"/>
  <c r="U376" i="1" s="1"/>
  <c r="O376" i="1"/>
  <c r="S376" i="1" s="1"/>
  <c r="P375" i="1"/>
  <c r="U375" i="1" s="1"/>
  <c r="O375" i="1"/>
  <c r="S375" i="1" s="1"/>
  <c r="P374" i="1"/>
  <c r="U374" i="1" s="1"/>
  <c r="O374" i="1"/>
  <c r="S374" i="1" s="1"/>
  <c r="P373" i="1"/>
  <c r="U373" i="1" s="1"/>
  <c r="O373" i="1"/>
  <c r="S373" i="1" s="1"/>
  <c r="P372" i="1"/>
  <c r="O372" i="1"/>
  <c r="S372" i="1" s="1"/>
  <c r="P371" i="1"/>
  <c r="O371" i="1"/>
  <c r="S371" i="1" s="1"/>
  <c r="P370" i="1"/>
  <c r="O370" i="1"/>
  <c r="S370" i="1" s="1"/>
  <c r="P369" i="1"/>
  <c r="O369" i="1"/>
  <c r="S369" i="1" s="1"/>
  <c r="P368" i="1"/>
  <c r="O368" i="1"/>
  <c r="S368" i="1" s="1"/>
  <c r="P367" i="1"/>
  <c r="X367" i="1" s="1"/>
  <c r="O367" i="1"/>
  <c r="S367" i="1" s="1"/>
  <c r="P366" i="1"/>
  <c r="U366" i="1" s="1"/>
  <c r="O366" i="1"/>
  <c r="S366" i="1" s="1"/>
  <c r="P365" i="1"/>
  <c r="U365" i="1" s="1"/>
  <c r="O365" i="1"/>
  <c r="S365" i="1" s="1"/>
  <c r="P364" i="1"/>
  <c r="O364" i="1"/>
  <c r="S364" i="1" s="1"/>
  <c r="P363" i="1"/>
  <c r="O363" i="1"/>
  <c r="S363" i="1" s="1"/>
  <c r="P362" i="1"/>
  <c r="O362" i="1"/>
  <c r="S362" i="1" s="1"/>
  <c r="P361" i="1"/>
  <c r="O361" i="1"/>
  <c r="S361" i="1" s="1"/>
  <c r="P360" i="1"/>
  <c r="O360" i="1"/>
  <c r="S360" i="1" s="1"/>
  <c r="P359" i="1"/>
  <c r="O359" i="1"/>
  <c r="S359" i="1" s="1"/>
  <c r="P358" i="1"/>
  <c r="O358" i="1"/>
  <c r="S358" i="1" s="1"/>
  <c r="P357" i="1"/>
  <c r="O357" i="1"/>
  <c r="S357" i="1" s="1"/>
  <c r="P356" i="1"/>
  <c r="O356" i="1"/>
  <c r="S356" i="1" s="1"/>
  <c r="P355" i="1"/>
  <c r="X355" i="1" s="1"/>
  <c r="O355" i="1"/>
  <c r="S355" i="1" s="1"/>
  <c r="P354" i="1"/>
  <c r="U354" i="1" s="1"/>
  <c r="O354" i="1"/>
  <c r="S354" i="1" s="1"/>
  <c r="P353" i="1"/>
  <c r="U353" i="1" s="1"/>
  <c r="O353" i="1"/>
  <c r="S353" i="1" s="1"/>
  <c r="P352" i="1"/>
  <c r="U352" i="1" s="1"/>
  <c r="O352" i="1"/>
  <c r="S352" i="1" s="1"/>
  <c r="P351" i="1"/>
  <c r="U351" i="1" s="1"/>
  <c r="O351" i="1"/>
  <c r="S351" i="1" s="1"/>
  <c r="P350" i="1"/>
  <c r="U350" i="1" s="1"/>
  <c r="O350" i="1"/>
  <c r="S350" i="1" s="1"/>
  <c r="P349" i="1"/>
  <c r="U349" i="1" s="1"/>
  <c r="O349" i="1"/>
  <c r="S349" i="1" s="1"/>
  <c r="P348" i="1"/>
  <c r="O348" i="1"/>
  <c r="S348" i="1" s="1"/>
  <c r="P347" i="1"/>
  <c r="O347" i="1"/>
  <c r="S347" i="1" s="1"/>
  <c r="P346" i="1"/>
  <c r="O346" i="1"/>
  <c r="S346" i="1" s="1"/>
  <c r="P345" i="1"/>
  <c r="O345" i="1"/>
  <c r="S345" i="1" s="1"/>
  <c r="P344" i="1"/>
  <c r="O344" i="1"/>
  <c r="S344" i="1" s="1"/>
  <c r="P343" i="1"/>
  <c r="X343" i="1" s="1"/>
  <c r="O343" i="1"/>
  <c r="S343" i="1" s="1"/>
  <c r="P342" i="1"/>
  <c r="U342" i="1" s="1"/>
  <c r="O342" i="1"/>
  <c r="S342" i="1" s="1"/>
  <c r="P341" i="1"/>
  <c r="U341" i="1" s="1"/>
  <c r="O341" i="1"/>
  <c r="S341" i="1" s="1"/>
  <c r="P340" i="1"/>
  <c r="U340" i="1" s="1"/>
  <c r="O340" i="1"/>
  <c r="S340" i="1" s="1"/>
  <c r="P339" i="1"/>
  <c r="U339" i="1" s="1"/>
  <c r="O339" i="1"/>
  <c r="S339" i="1" s="1"/>
  <c r="P338" i="1"/>
  <c r="O338" i="1"/>
  <c r="S338" i="1" s="1"/>
  <c r="P337" i="1"/>
  <c r="O337" i="1"/>
  <c r="S337" i="1" s="1"/>
  <c r="P336" i="1"/>
  <c r="O336" i="1"/>
  <c r="S336" i="1" s="1"/>
  <c r="P335" i="1"/>
  <c r="O335" i="1"/>
  <c r="S335" i="1" s="1"/>
  <c r="P334" i="1"/>
  <c r="O334" i="1"/>
  <c r="S334" i="1" s="1"/>
  <c r="P333" i="1"/>
  <c r="O333" i="1"/>
  <c r="S333" i="1" s="1"/>
  <c r="P332" i="1"/>
  <c r="O332" i="1"/>
  <c r="S332" i="1" s="1"/>
  <c r="P331" i="1"/>
  <c r="X331" i="1" s="1"/>
  <c r="O331" i="1"/>
  <c r="S331" i="1" s="1"/>
  <c r="P330" i="1"/>
  <c r="U330" i="1" s="1"/>
  <c r="O330" i="1"/>
  <c r="S330" i="1" s="1"/>
  <c r="P329" i="1"/>
  <c r="U329" i="1" s="1"/>
  <c r="O329" i="1"/>
  <c r="S329" i="1" s="1"/>
  <c r="P328" i="1"/>
  <c r="O328" i="1"/>
  <c r="S328" i="1" s="1"/>
  <c r="P327" i="1"/>
  <c r="O327" i="1"/>
  <c r="S327" i="1" s="1"/>
  <c r="P326" i="1"/>
  <c r="O326" i="1"/>
  <c r="S326" i="1" s="1"/>
  <c r="P325" i="1"/>
  <c r="U325" i="1" s="1"/>
  <c r="O325" i="1"/>
  <c r="S325" i="1" s="1"/>
  <c r="P324" i="1"/>
  <c r="O324" i="1"/>
  <c r="S324" i="1" s="1"/>
  <c r="P323" i="1"/>
  <c r="O323" i="1"/>
  <c r="S323" i="1" s="1"/>
  <c r="P322" i="1"/>
  <c r="O322" i="1"/>
  <c r="S322" i="1" s="1"/>
  <c r="P321" i="1"/>
  <c r="O321" i="1"/>
  <c r="S321" i="1" s="1"/>
  <c r="P320" i="1"/>
  <c r="O320" i="1"/>
  <c r="S320" i="1" s="1"/>
  <c r="P319" i="1"/>
  <c r="X319" i="1" s="1"/>
  <c r="O319" i="1"/>
  <c r="S319" i="1" s="1"/>
  <c r="P318" i="1"/>
  <c r="U318" i="1" s="1"/>
  <c r="O318" i="1"/>
  <c r="S318" i="1" s="1"/>
  <c r="P317" i="1"/>
  <c r="U317" i="1" s="1"/>
  <c r="O317" i="1"/>
  <c r="S317" i="1" s="1"/>
  <c r="P316" i="1"/>
  <c r="U316" i="1" s="1"/>
  <c r="O316" i="1"/>
  <c r="S316" i="1" s="1"/>
  <c r="P315" i="1"/>
  <c r="U315" i="1" s="1"/>
  <c r="O315" i="1"/>
  <c r="S315" i="1" s="1"/>
  <c r="P314" i="1"/>
  <c r="U314" i="1" s="1"/>
  <c r="O314" i="1"/>
  <c r="S314" i="1" s="1"/>
  <c r="P313" i="1"/>
  <c r="U313" i="1" s="1"/>
  <c r="O313" i="1"/>
  <c r="S313" i="1" s="1"/>
  <c r="P312" i="1"/>
  <c r="O312" i="1"/>
  <c r="S312" i="1" s="1"/>
  <c r="P311" i="1"/>
  <c r="O311" i="1"/>
  <c r="S311" i="1" s="1"/>
  <c r="P310" i="1"/>
  <c r="O310" i="1"/>
  <c r="S310" i="1" s="1"/>
  <c r="P309" i="1"/>
  <c r="O309" i="1"/>
  <c r="S309" i="1" s="1"/>
  <c r="P308" i="1"/>
  <c r="O308" i="1"/>
  <c r="S308" i="1" s="1"/>
  <c r="P307" i="1"/>
  <c r="X307" i="1" s="1"/>
  <c r="O307" i="1"/>
  <c r="S307" i="1" s="1"/>
  <c r="P306" i="1"/>
  <c r="U306" i="1" s="1"/>
  <c r="O306" i="1"/>
  <c r="S306" i="1" s="1"/>
  <c r="P305" i="1"/>
  <c r="O305" i="1"/>
  <c r="S305" i="1" s="1"/>
  <c r="P304" i="1"/>
  <c r="O304" i="1"/>
  <c r="S304" i="1" s="1"/>
  <c r="P303" i="1"/>
  <c r="U303" i="1" s="1"/>
  <c r="O303" i="1"/>
  <c r="S303" i="1" s="1"/>
  <c r="P302" i="1"/>
  <c r="U302" i="1" s="1"/>
  <c r="O302" i="1"/>
  <c r="S302" i="1" s="1"/>
  <c r="P301" i="1"/>
  <c r="U301" i="1" s="1"/>
  <c r="O301" i="1"/>
  <c r="S301" i="1" s="1"/>
  <c r="P300" i="1"/>
  <c r="O300" i="1"/>
  <c r="S300" i="1" s="1"/>
  <c r="P299" i="1"/>
  <c r="O299" i="1"/>
  <c r="S299" i="1" s="1"/>
  <c r="P298" i="1"/>
  <c r="O298" i="1"/>
  <c r="S298" i="1" s="1"/>
  <c r="P297" i="1"/>
  <c r="O297" i="1"/>
  <c r="S297" i="1" s="1"/>
  <c r="P296" i="1"/>
  <c r="O296" i="1"/>
  <c r="S296" i="1" s="1"/>
  <c r="P295" i="1"/>
  <c r="X295" i="1" s="1"/>
  <c r="O295" i="1"/>
  <c r="S295" i="1" s="1"/>
  <c r="P294" i="1"/>
  <c r="U294" i="1" s="1"/>
  <c r="O294" i="1"/>
  <c r="S294" i="1" s="1"/>
  <c r="P293" i="1"/>
  <c r="O293" i="1"/>
  <c r="S293" i="1" s="1"/>
  <c r="P292" i="1"/>
  <c r="U292" i="1" s="1"/>
  <c r="O292" i="1"/>
  <c r="S292" i="1" s="1"/>
  <c r="P291" i="1"/>
  <c r="U291" i="1" s="1"/>
  <c r="O291" i="1"/>
  <c r="S291" i="1" s="1"/>
  <c r="P290" i="1"/>
  <c r="O290" i="1"/>
  <c r="S290" i="1" s="1"/>
  <c r="P289" i="1"/>
  <c r="U289" i="1" s="1"/>
  <c r="O289" i="1"/>
  <c r="S289" i="1" s="1"/>
  <c r="P288" i="1"/>
  <c r="O288" i="1"/>
  <c r="S288" i="1" s="1"/>
  <c r="P287" i="1"/>
  <c r="O287" i="1"/>
  <c r="S287" i="1" s="1"/>
  <c r="P286" i="1"/>
  <c r="O286" i="1"/>
  <c r="S286" i="1" s="1"/>
  <c r="P285" i="1"/>
  <c r="O285" i="1"/>
  <c r="S285" i="1" s="1"/>
  <c r="P284" i="1"/>
  <c r="O284" i="1"/>
  <c r="S284" i="1" s="1"/>
  <c r="P283" i="1"/>
  <c r="X283" i="1" s="1"/>
  <c r="O283" i="1"/>
  <c r="S283" i="1" s="1"/>
  <c r="P282" i="1"/>
  <c r="U282" i="1" s="1"/>
  <c r="O282" i="1"/>
  <c r="S282" i="1" s="1"/>
  <c r="P281" i="1"/>
  <c r="O281" i="1"/>
  <c r="S281" i="1" s="1"/>
  <c r="P280" i="1"/>
  <c r="U280" i="1" s="1"/>
  <c r="O280" i="1"/>
  <c r="S280" i="1" s="1"/>
  <c r="P279" i="1"/>
  <c r="U279" i="1" s="1"/>
  <c r="O279" i="1"/>
  <c r="S279" i="1" s="1"/>
  <c r="P278" i="1"/>
  <c r="U278" i="1" s="1"/>
  <c r="O278" i="1"/>
  <c r="S278" i="1" s="1"/>
  <c r="P277" i="1"/>
  <c r="O277" i="1"/>
  <c r="S277" i="1" s="1"/>
  <c r="P276" i="1"/>
  <c r="O276" i="1"/>
  <c r="S276" i="1" s="1"/>
  <c r="P275" i="1"/>
  <c r="O275" i="1"/>
  <c r="S275" i="1" s="1"/>
  <c r="P274" i="1"/>
  <c r="O274" i="1"/>
  <c r="S274" i="1" s="1"/>
  <c r="P273" i="1"/>
  <c r="O273" i="1"/>
  <c r="S273" i="1" s="1"/>
  <c r="P272" i="1"/>
  <c r="O272" i="1"/>
  <c r="S272" i="1" s="1"/>
  <c r="P271" i="1"/>
  <c r="X271" i="1" s="1"/>
  <c r="O271" i="1"/>
  <c r="S271" i="1" s="1"/>
  <c r="P270" i="1"/>
  <c r="U270" i="1" s="1"/>
  <c r="O270" i="1"/>
  <c r="S270" i="1" s="1"/>
  <c r="P269" i="1"/>
  <c r="U269" i="1" s="1"/>
  <c r="O269" i="1"/>
  <c r="S269" i="1" s="1"/>
  <c r="P268" i="1"/>
  <c r="U268" i="1" s="1"/>
  <c r="O268" i="1"/>
  <c r="S268" i="1" s="1"/>
  <c r="P267" i="1"/>
  <c r="U267" i="1" s="1"/>
  <c r="O267" i="1"/>
  <c r="S267" i="1" s="1"/>
  <c r="P266" i="1"/>
  <c r="U266" i="1" s="1"/>
  <c r="O266" i="1"/>
  <c r="S266" i="1" s="1"/>
  <c r="P265" i="1"/>
  <c r="U265" i="1" s="1"/>
  <c r="O265" i="1"/>
  <c r="S265" i="1" s="1"/>
  <c r="P264" i="1"/>
  <c r="O264" i="1"/>
  <c r="S264" i="1" s="1"/>
  <c r="P263" i="1"/>
  <c r="O263" i="1"/>
  <c r="S263" i="1" s="1"/>
  <c r="P262" i="1"/>
  <c r="O262" i="1"/>
  <c r="S262" i="1" s="1"/>
  <c r="P261" i="1"/>
  <c r="O261" i="1"/>
  <c r="S261" i="1" s="1"/>
  <c r="P260" i="1"/>
  <c r="O260" i="1"/>
  <c r="S260" i="1" s="1"/>
  <c r="P259" i="1"/>
  <c r="X259" i="1" s="1"/>
  <c r="O259" i="1"/>
  <c r="S259" i="1" s="1"/>
  <c r="P258" i="1"/>
  <c r="U258" i="1" s="1"/>
  <c r="O258" i="1"/>
  <c r="S258" i="1" s="1"/>
  <c r="P257" i="1"/>
  <c r="O257" i="1"/>
  <c r="S257" i="1" s="1"/>
  <c r="P256" i="1"/>
  <c r="O256" i="1"/>
  <c r="S256" i="1" s="1"/>
  <c r="P255" i="1"/>
  <c r="U255" i="1" s="1"/>
  <c r="O255" i="1"/>
  <c r="S255" i="1" s="1"/>
  <c r="P254" i="1"/>
  <c r="U254" i="1" s="1"/>
  <c r="O254" i="1"/>
  <c r="S254" i="1" s="1"/>
  <c r="P253" i="1"/>
  <c r="U253" i="1" s="1"/>
  <c r="O253" i="1"/>
  <c r="S253" i="1" s="1"/>
  <c r="P252" i="1"/>
  <c r="O252" i="1"/>
  <c r="S252" i="1" s="1"/>
  <c r="P251" i="1"/>
  <c r="O251" i="1"/>
  <c r="S251" i="1" s="1"/>
  <c r="P250" i="1"/>
  <c r="O250" i="1"/>
  <c r="S250" i="1" s="1"/>
  <c r="P249" i="1"/>
  <c r="O249" i="1"/>
  <c r="S249" i="1" s="1"/>
  <c r="P248" i="1"/>
  <c r="O248" i="1"/>
  <c r="S248" i="1" s="1"/>
  <c r="P247" i="1"/>
  <c r="X247" i="1" s="1"/>
  <c r="O247" i="1"/>
  <c r="S247" i="1" s="1"/>
  <c r="P246" i="1"/>
  <c r="U246" i="1" s="1"/>
  <c r="O246" i="1"/>
  <c r="S246" i="1" s="1"/>
  <c r="P245" i="1"/>
  <c r="U245" i="1" s="1"/>
  <c r="O245" i="1"/>
  <c r="S245" i="1" s="1"/>
  <c r="P244" i="1"/>
  <c r="U244" i="1" s="1"/>
  <c r="O244" i="1"/>
  <c r="S244" i="1" s="1"/>
  <c r="P243" i="1"/>
  <c r="U243" i="1" s="1"/>
  <c r="O243" i="1"/>
  <c r="S243" i="1" s="1"/>
  <c r="P242" i="1"/>
  <c r="U242" i="1" s="1"/>
  <c r="O242" i="1"/>
  <c r="S242" i="1" s="1"/>
  <c r="P241" i="1"/>
  <c r="U241" i="1" s="1"/>
  <c r="O241" i="1"/>
  <c r="S241" i="1" s="1"/>
  <c r="P240" i="1"/>
  <c r="O240" i="1"/>
  <c r="S240" i="1" s="1"/>
  <c r="P239" i="1"/>
  <c r="O239" i="1"/>
  <c r="S239" i="1" s="1"/>
  <c r="P238" i="1"/>
  <c r="O238" i="1"/>
  <c r="S238" i="1" s="1"/>
  <c r="P237" i="1"/>
  <c r="O237" i="1"/>
  <c r="S237" i="1" s="1"/>
  <c r="P236" i="1"/>
  <c r="O236" i="1"/>
  <c r="S236" i="1" s="1"/>
  <c r="P235" i="1"/>
  <c r="X235" i="1" s="1"/>
  <c r="O235" i="1"/>
  <c r="S235" i="1" s="1"/>
  <c r="P234" i="1"/>
  <c r="U234" i="1" s="1"/>
  <c r="O234" i="1"/>
  <c r="S234" i="1" s="1"/>
  <c r="P233" i="1"/>
  <c r="O233" i="1"/>
  <c r="S233" i="1" s="1"/>
  <c r="P232" i="1"/>
  <c r="O232" i="1"/>
  <c r="S232" i="1" s="1"/>
  <c r="P231" i="1"/>
  <c r="U231" i="1" s="1"/>
  <c r="O231" i="1"/>
  <c r="S231" i="1" s="1"/>
  <c r="P230" i="1"/>
  <c r="U230" i="1" s="1"/>
  <c r="O230" i="1"/>
  <c r="S230" i="1" s="1"/>
  <c r="P229" i="1"/>
  <c r="U229" i="1" s="1"/>
  <c r="O229" i="1"/>
  <c r="S229" i="1" s="1"/>
  <c r="P228" i="1"/>
  <c r="O228" i="1"/>
  <c r="S228" i="1" s="1"/>
  <c r="P227" i="1"/>
  <c r="O227" i="1"/>
  <c r="S227" i="1" s="1"/>
  <c r="P226" i="1"/>
  <c r="O226" i="1"/>
  <c r="S226" i="1" s="1"/>
  <c r="P225" i="1"/>
  <c r="O225" i="1"/>
  <c r="S225" i="1" s="1"/>
  <c r="P224" i="1"/>
  <c r="O224" i="1"/>
  <c r="S224" i="1" s="1"/>
  <c r="P223" i="1"/>
  <c r="X223" i="1" s="1"/>
  <c r="O223" i="1"/>
  <c r="S223" i="1" s="1"/>
  <c r="P222" i="1"/>
  <c r="U222" i="1" s="1"/>
  <c r="O222" i="1"/>
  <c r="S222" i="1" s="1"/>
  <c r="P221" i="1"/>
  <c r="U221" i="1" s="1"/>
  <c r="O221" i="1"/>
  <c r="S221" i="1" s="1"/>
  <c r="P220" i="1"/>
  <c r="U220" i="1" s="1"/>
  <c r="O220" i="1"/>
  <c r="S220" i="1" s="1"/>
  <c r="P219" i="1"/>
  <c r="O219" i="1"/>
  <c r="S219" i="1" s="1"/>
  <c r="P218" i="1"/>
  <c r="O218" i="1"/>
  <c r="S218" i="1" s="1"/>
  <c r="P217" i="1"/>
  <c r="U217" i="1" s="1"/>
  <c r="O217" i="1"/>
  <c r="S217" i="1" s="1"/>
  <c r="P216" i="1"/>
  <c r="O216" i="1"/>
  <c r="S216" i="1" s="1"/>
  <c r="P215" i="1"/>
  <c r="O215" i="1"/>
  <c r="S215" i="1" s="1"/>
  <c r="P214" i="1"/>
  <c r="O214" i="1"/>
  <c r="S214" i="1" s="1"/>
  <c r="P213" i="1"/>
  <c r="O213" i="1"/>
  <c r="S213" i="1" s="1"/>
  <c r="P212" i="1"/>
  <c r="O212" i="1"/>
  <c r="S212" i="1" s="1"/>
  <c r="P211" i="1"/>
  <c r="X211" i="1" s="1"/>
  <c r="O211" i="1"/>
  <c r="S211" i="1" s="1"/>
  <c r="P210" i="1"/>
  <c r="U210" i="1" s="1"/>
  <c r="O210" i="1"/>
  <c r="S210" i="1" s="1"/>
  <c r="P209" i="1"/>
  <c r="U209" i="1" s="1"/>
  <c r="O209" i="1"/>
  <c r="S209" i="1" s="1"/>
  <c r="P208" i="1"/>
  <c r="O208" i="1"/>
  <c r="S208" i="1" s="1"/>
  <c r="P207" i="1"/>
  <c r="O207" i="1"/>
  <c r="S207" i="1" s="1"/>
  <c r="P206" i="1"/>
  <c r="O206" i="1"/>
  <c r="S206" i="1" s="1"/>
  <c r="P205" i="1"/>
  <c r="O205" i="1"/>
  <c r="S205" i="1" s="1"/>
  <c r="P204" i="1"/>
  <c r="O204" i="1"/>
  <c r="S204" i="1" s="1"/>
  <c r="P203" i="1"/>
  <c r="O203" i="1"/>
  <c r="S203" i="1" s="1"/>
  <c r="P202" i="1"/>
  <c r="O202" i="1"/>
  <c r="S202" i="1" s="1"/>
  <c r="P201" i="1"/>
  <c r="O201" i="1"/>
  <c r="S201" i="1" s="1"/>
  <c r="P200" i="1"/>
  <c r="O200" i="1"/>
  <c r="S200" i="1" s="1"/>
  <c r="P199" i="1"/>
  <c r="X199" i="1" s="1"/>
  <c r="O199" i="1"/>
  <c r="S199" i="1" s="1"/>
  <c r="P198" i="1"/>
  <c r="U198" i="1" s="1"/>
  <c r="O198" i="1"/>
  <c r="S198" i="1" s="1"/>
  <c r="P197" i="1"/>
  <c r="O197" i="1"/>
  <c r="S197" i="1" s="1"/>
  <c r="P196" i="1"/>
  <c r="O196" i="1"/>
  <c r="S196" i="1" s="1"/>
  <c r="P195" i="1"/>
  <c r="U195" i="1" s="1"/>
  <c r="O195" i="1"/>
  <c r="S195" i="1" s="1"/>
  <c r="P194" i="1"/>
  <c r="U194" i="1" s="1"/>
  <c r="O194" i="1"/>
  <c r="S194" i="1" s="1"/>
  <c r="P193" i="1"/>
  <c r="O193" i="1"/>
  <c r="S193" i="1" s="1"/>
  <c r="P192" i="1"/>
  <c r="O192" i="1"/>
  <c r="S192" i="1" s="1"/>
  <c r="P191" i="1"/>
  <c r="O191" i="1"/>
  <c r="S191" i="1" s="1"/>
  <c r="P190" i="1"/>
  <c r="O190" i="1"/>
  <c r="S190" i="1" s="1"/>
  <c r="P189" i="1"/>
  <c r="O189" i="1"/>
  <c r="S189" i="1" s="1"/>
  <c r="P188" i="1"/>
  <c r="O188" i="1"/>
  <c r="S188" i="1" s="1"/>
  <c r="P187" i="1"/>
  <c r="X187" i="1" s="1"/>
  <c r="O187" i="1"/>
  <c r="S187" i="1" s="1"/>
  <c r="P186" i="1"/>
  <c r="U186" i="1" s="1"/>
  <c r="O186" i="1"/>
  <c r="S186" i="1" s="1"/>
  <c r="P185" i="1"/>
  <c r="O185" i="1"/>
  <c r="S185" i="1" s="1"/>
  <c r="P184" i="1"/>
  <c r="O184" i="1"/>
  <c r="S184" i="1" s="1"/>
  <c r="P183" i="1"/>
  <c r="O183" i="1"/>
  <c r="S183" i="1" s="1"/>
  <c r="P182" i="1"/>
  <c r="U182" i="1" s="1"/>
  <c r="O182" i="1"/>
  <c r="S182" i="1" s="1"/>
  <c r="P181" i="1"/>
  <c r="U181" i="1" s="1"/>
  <c r="O181" i="1"/>
  <c r="S181" i="1" s="1"/>
  <c r="P180" i="1"/>
  <c r="O180" i="1"/>
  <c r="S180" i="1" s="1"/>
  <c r="P179" i="1"/>
  <c r="O179" i="1"/>
  <c r="S179" i="1" s="1"/>
  <c r="P178" i="1"/>
  <c r="O178" i="1"/>
  <c r="S178" i="1" s="1"/>
  <c r="P177" i="1"/>
  <c r="O177" i="1"/>
  <c r="S177" i="1" s="1"/>
  <c r="P176" i="1"/>
  <c r="O176" i="1"/>
  <c r="S176" i="1" s="1"/>
  <c r="P175" i="1"/>
  <c r="X175" i="1" s="1"/>
  <c r="O175" i="1"/>
  <c r="S175" i="1" s="1"/>
  <c r="P174" i="1"/>
  <c r="U174" i="1" s="1"/>
  <c r="O174" i="1"/>
  <c r="S174" i="1" s="1"/>
  <c r="P173" i="1"/>
  <c r="U173" i="1" s="1"/>
  <c r="O173" i="1"/>
  <c r="S173" i="1" s="1"/>
  <c r="P172" i="1"/>
  <c r="U172" i="1" s="1"/>
  <c r="O172" i="1"/>
  <c r="S172" i="1" s="1"/>
  <c r="P171" i="1"/>
  <c r="U171" i="1" s="1"/>
  <c r="O171" i="1"/>
  <c r="S171" i="1" s="1"/>
  <c r="P170" i="1"/>
  <c r="U170" i="1" s="1"/>
  <c r="O170" i="1"/>
  <c r="S170" i="1" s="1"/>
  <c r="P169" i="1"/>
  <c r="O169" i="1"/>
  <c r="S169" i="1" s="1"/>
  <c r="P168" i="1"/>
  <c r="O168" i="1"/>
  <c r="S168" i="1" s="1"/>
  <c r="P167" i="1"/>
  <c r="O167" i="1"/>
  <c r="S167" i="1" s="1"/>
  <c r="P166" i="1"/>
  <c r="O166" i="1"/>
  <c r="S166" i="1" s="1"/>
  <c r="P165" i="1"/>
  <c r="O165" i="1"/>
  <c r="S165" i="1" s="1"/>
  <c r="P164" i="1"/>
  <c r="O164" i="1"/>
  <c r="S164" i="1" s="1"/>
  <c r="P163" i="1"/>
  <c r="X163" i="1" s="1"/>
  <c r="O163" i="1"/>
  <c r="S163" i="1" s="1"/>
  <c r="P162" i="1"/>
  <c r="U162" i="1" s="1"/>
  <c r="O162" i="1"/>
  <c r="S162" i="1" s="1"/>
  <c r="P161" i="1"/>
  <c r="U161" i="1" s="1"/>
  <c r="O161" i="1"/>
  <c r="S161" i="1" s="1"/>
  <c r="P160" i="1"/>
  <c r="O160" i="1"/>
  <c r="S160" i="1" s="1"/>
  <c r="P159" i="1"/>
  <c r="O159" i="1"/>
  <c r="S159" i="1" s="1"/>
  <c r="P158" i="1"/>
  <c r="O158" i="1"/>
  <c r="S158" i="1" s="1"/>
  <c r="P157" i="1"/>
  <c r="O157" i="1"/>
  <c r="S157" i="1" s="1"/>
  <c r="P156" i="1"/>
  <c r="O156" i="1"/>
  <c r="S156" i="1" s="1"/>
  <c r="P155" i="1"/>
  <c r="O155" i="1"/>
  <c r="S155" i="1" s="1"/>
  <c r="P154" i="1"/>
  <c r="O154" i="1"/>
  <c r="S154" i="1" s="1"/>
  <c r="P153" i="1"/>
  <c r="O153" i="1"/>
  <c r="S153" i="1" s="1"/>
  <c r="P152" i="1"/>
  <c r="O152" i="1"/>
  <c r="S152" i="1" s="1"/>
  <c r="P151" i="1"/>
  <c r="X151" i="1" s="1"/>
  <c r="O151" i="1"/>
  <c r="S151" i="1" s="1"/>
  <c r="P150" i="1"/>
  <c r="U150" i="1" s="1"/>
  <c r="O150" i="1"/>
  <c r="S150" i="1" s="1"/>
  <c r="P149" i="1"/>
  <c r="O149" i="1"/>
  <c r="S149" i="1" s="1"/>
  <c r="P148" i="1"/>
  <c r="O148" i="1"/>
  <c r="S148" i="1" s="1"/>
  <c r="P147" i="1"/>
  <c r="O147" i="1"/>
  <c r="S147" i="1" s="1"/>
  <c r="P146" i="1"/>
  <c r="O146" i="1"/>
  <c r="S146" i="1" s="1"/>
  <c r="P145" i="1"/>
  <c r="U145" i="1" s="1"/>
  <c r="O145" i="1"/>
  <c r="S145" i="1" s="1"/>
  <c r="P144" i="1"/>
  <c r="O144" i="1"/>
  <c r="S144" i="1" s="1"/>
  <c r="P143" i="1"/>
  <c r="O143" i="1"/>
  <c r="S143" i="1" s="1"/>
  <c r="P142" i="1"/>
  <c r="O142" i="1"/>
  <c r="S142" i="1" s="1"/>
  <c r="P141" i="1"/>
  <c r="O141" i="1"/>
  <c r="S141" i="1" s="1"/>
  <c r="P140" i="1"/>
  <c r="O140" i="1"/>
  <c r="S140" i="1" s="1"/>
  <c r="P139" i="1"/>
  <c r="X139" i="1" s="1"/>
  <c r="O139" i="1"/>
  <c r="S139" i="1" s="1"/>
  <c r="P138" i="1"/>
  <c r="U138" i="1" s="1"/>
  <c r="O138" i="1"/>
  <c r="S138" i="1" s="1"/>
  <c r="P137" i="1"/>
  <c r="O137" i="1"/>
  <c r="S137" i="1" s="1"/>
  <c r="P136" i="1"/>
  <c r="O136" i="1"/>
  <c r="S136" i="1" s="1"/>
  <c r="P135" i="1"/>
  <c r="O135" i="1"/>
  <c r="S135" i="1" s="1"/>
  <c r="P134" i="1"/>
  <c r="U134" i="1" s="1"/>
  <c r="O134" i="1"/>
  <c r="S134" i="1" s="1"/>
  <c r="P133" i="1"/>
  <c r="U133" i="1" s="1"/>
  <c r="O133" i="1"/>
  <c r="S133" i="1" s="1"/>
  <c r="P132" i="1"/>
  <c r="O132" i="1"/>
  <c r="S132" i="1" s="1"/>
  <c r="P131" i="1"/>
  <c r="O131" i="1"/>
  <c r="S131" i="1" s="1"/>
  <c r="P130" i="1"/>
  <c r="O130" i="1"/>
  <c r="S130" i="1" s="1"/>
  <c r="P129" i="1"/>
  <c r="O129" i="1"/>
  <c r="S129" i="1" s="1"/>
  <c r="P128" i="1"/>
  <c r="O128" i="1"/>
  <c r="S128" i="1" s="1"/>
  <c r="P127" i="1"/>
  <c r="X127" i="1" s="1"/>
  <c r="O127" i="1"/>
  <c r="S127" i="1" s="1"/>
  <c r="P126" i="1"/>
  <c r="U126" i="1" s="1"/>
  <c r="O126" i="1"/>
  <c r="S126" i="1" s="1"/>
  <c r="P125" i="1"/>
  <c r="U125" i="1" s="1"/>
  <c r="O125" i="1"/>
  <c r="S125" i="1" s="1"/>
  <c r="P124" i="1"/>
  <c r="U124" i="1" s="1"/>
  <c r="O124" i="1"/>
  <c r="S124" i="1" s="1"/>
  <c r="P123" i="1"/>
  <c r="U123" i="1" s="1"/>
  <c r="O123" i="1"/>
  <c r="S123" i="1" s="1"/>
  <c r="P122" i="1"/>
  <c r="U122" i="1" s="1"/>
  <c r="O122" i="1"/>
  <c r="S122" i="1" s="1"/>
  <c r="P121" i="1"/>
  <c r="U121" i="1" s="1"/>
  <c r="O121" i="1"/>
  <c r="S121" i="1" s="1"/>
  <c r="P120" i="1"/>
  <c r="O120" i="1"/>
  <c r="S120" i="1" s="1"/>
  <c r="P119" i="1"/>
  <c r="O119" i="1"/>
  <c r="S119" i="1" s="1"/>
  <c r="P118" i="1"/>
  <c r="O118" i="1"/>
  <c r="S118" i="1" s="1"/>
  <c r="P117" i="1"/>
  <c r="O117" i="1"/>
  <c r="S117" i="1" s="1"/>
  <c r="P116" i="1"/>
  <c r="O116" i="1"/>
  <c r="S116" i="1" s="1"/>
  <c r="P115" i="1"/>
  <c r="X115" i="1" s="1"/>
  <c r="O115" i="1"/>
  <c r="S115" i="1" s="1"/>
  <c r="P114" i="1"/>
  <c r="U114" i="1" s="1"/>
  <c r="O114" i="1"/>
  <c r="S114" i="1" s="1"/>
  <c r="P113" i="1"/>
  <c r="U113" i="1" s="1"/>
  <c r="O113" i="1"/>
  <c r="S113" i="1" s="1"/>
  <c r="P112" i="1"/>
  <c r="U112" i="1" s="1"/>
  <c r="O112" i="1"/>
  <c r="S112" i="1" s="1"/>
  <c r="P111" i="1"/>
  <c r="U111" i="1" s="1"/>
  <c r="O111" i="1"/>
  <c r="S111" i="1" s="1"/>
  <c r="P110" i="1"/>
  <c r="U110" i="1" s="1"/>
  <c r="O110" i="1"/>
  <c r="S110" i="1" s="1"/>
  <c r="P109" i="1"/>
  <c r="U109" i="1" s="1"/>
  <c r="O109" i="1"/>
  <c r="S109" i="1" s="1"/>
  <c r="P108" i="1"/>
  <c r="O108" i="1"/>
  <c r="S108" i="1" s="1"/>
  <c r="P107" i="1"/>
  <c r="O107" i="1"/>
  <c r="S107" i="1" s="1"/>
  <c r="P106" i="1"/>
  <c r="O106" i="1"/>
  <c r="S106" i="1" s="1"/>
  <c r="P105" i="1"/>
  <c r="O105" i="1"/>
  <c r="S105" i="1" s="1"/>
  <c r="P104" i="1"/>
  <c r="O104" i="1"/>
  <c r="S104" i="1" s="1"/>
  <c r="P103" i="1"/>
  <c r="X103" i="1" s="1"/>
  <c r="O103" i="1"/>
  <c r="S103" i="1" s="1"/>
  <c r="P102" i="1"/>
  <c r="U102" i="1" s="1"/>
  <c r="O102" i="1"/>
  <c r="S102" i="1" s="1"/>
  <c r="P101" i="1"/>
  <c r="U101" i="1" s="1"/>
  <c r="O101" i="1"/>
  <c r="S101" i="1" s="1"/>
  <c r="P100" i="1"/>
  <c r="U100" i="1" s="1"/>
  <c r="O100" i="1"/>
  <c r="S100" i="1" s="1"/>
  <c r="P99" i="1"/>
  <c r="O99" i="1"/>
  <c r="S99" i="1" s="1"/>
  <c r="P98" i="1"/>
  <c r="U98" i="1" s="1"/>
  <c r="O98" i="1"/>
  <c r="S98" i="1" s="1"/>
  <c r="P97" i="1"/>
  <c r="U97" i="1" s="1"/>
  <c r="O97" i="1"/>
  <c r="S97" i="1" s="1"/>
  <c r="P96" i="1"/>
  <c r="O96" i="1"/>
  <c r="S96" i="1" s="1"/>
  <c r="P95" i="1"/>
  <c r="O95" i="1"/>
  <c r="S95" i="1" s="1"/>
  <c r="P94" i="1"/>
  <c r="O94" i="1"/>
  <c r="S94" i="1" s="1"/>
  <c r="P93" i="1"/>
  <c r="O93" i="1"/>
  <c r="S93" i="1" s="1"/>
  <c r="P92" i="1"/>
  <c r="O92" i="1"/>
  <c r="S92" i="1" s="1"/>
  <c r="P91" i="1"/>
  <c r="X91" i="1" s="1"/>
  <c r="O91" i="1"/>
  <c r="S91" i="1" s="1"/>
  <c r="P90" i="1"/>
  <c r="U90" i="1" s="1"/>
  <c r="O90" i="1"/>
  <c r="S90" i="1" s="1"/>
  <c r="P89" i="1"/>
  <c r="U89" i="1" s="1"/>
  <c r="O89" i="1"/>
  <c r="S89" i="1" s="1"/>
  <c r="P88" i="1"/>
  <c r="O88" i="1"/>
  <c r="S88" i="1" s="1"/>
  <c r="P87" i="1"/>
  <c r="O87" i="1"/>
  <c r="S87" i="1" s="1"/>
  <c r="P86" i="1"/>
  <c r="O86" i="1"/>
  <c r="S86" i="1" s="1"/>
  <c r="P85" i="1"/>
  <c r="O85" i="1"/>
  <c r="S85" i="1" s="1"/>
  <c r="P84" i="1"/>
  <c r="O84" i="1"/>
  <c r="S84" i="1" s="1"/>
  <c r="P83" i="1"/>
  <c r="O83" i="1"/>
  <c r="S83" i="1" s="1"/>
  <c r="P82" i="1"/>
  <c r="O82" i="1"/>
  <c r="S82" i="1" s="1"/>
  <c r="P81" i="1"/>
  <c r="O81" i="1"/>
  <c r="S81" i="1" s="1"/>
  <c r="P80" i="1"/>
  <c r="O80" i="1"/>
  <c r="S80" i="1" s="1"/>
  <c r="P79" i="1"/>
  <c r="X79" i="1" s="1"/>
  <c r="O79" i="1"/>
  <c r="S79" i="1" s="1"/>
  <c r="P78" i="1"/>
  <c r="U78" i="1" s="1"/>
  <c r="O78" i="1"/>
  <c r="S78" i="1" s="1"/>
  <c r="P77" i="1"/>
  <c r="U77" i="1" s="1"/>
  <c r="O77" i="1"/>
  <c r="S77" i="1" s="1"/>
  <c r="P76" i="1"/>
  <c r="U76" i="1" s="1"/>
  <c r="O76" i="1"/>
  <c r="S76" i="1" s="1"/>
  <c r="P75" i="1"/>
  <c r="U75" i="1" s="1"/>
  <c r="O75" i="1"/>
  <c r="S75" i="1" s="1"/>
  <c r="P74" i="1"/>
  <c r="O74" i="1"/>
  <c r="S74" i="1" s="1"/>
  <c r="P73" i="1"/>
  <c r="O73" i="1"/>
  <c r="S73" i="1" s="1"/>
  <c r="P72" i="1"/>
  <c r="O72" i="1"/>
  <c r="S72" i="1" s="1"/>
  <c r="P71" i="1"/>
  <c r="O71" i="1"/>
  <c r="S71" i="1" s="1"/>
  <c r="P70" i="1"/>
  <c r="O70" i="1"/>
  <c r="S70" i="1" s="1"/>
  <c r="P69" i="1"/>
  <c r="O69" i="1"/>
  <c r="S69" i="1" s="1"/>
  <c r="P68" i="1"/>
  <c r="O68" i="1"/>
  <c r="S68" i="1" s="1"/>
  <c r="P67" i="1"/>
  <c r="X67" i="1" s="1"/>
  <c r="O67" i="1"/>
  <c r="S67" i="1" s="1"/>
  <c r="P66" i="1"/>
  <c r="U66" i="1" s="1"/>
  <c r="O66" i="1"/>
  <c r="S66" i="1" s="1"/>
  <c r="P65" i="1"/>
  <c r="O65" i="1"/>
  <c r="S65" i="1" s="1"/>
  <c r="P64" i="1"/>
  <c r="U64" i="1" s="1"/>
  <c r="O64" i="1"/>
  <c r="S64" i="1" s="1"/>
  <c r="P63" i="1"/>
  <c r="U63" i="1" s="1"/>
  <c r="O63" i="1"/>
  <c r="S63" i="1" s="1"/>
  <c r="P62" i="1"/>
  <c r="U62" i="1" s="1"/>
  <c r="O62" i="1"/>
  <c r="S62" i="1" s="1"/>
  <c r="P61" i="1"/>
  <c r="U61" i="1" s="1"/>
  <c r="O61" i="1"/>
  <c r="S61" i="1" s="1"/>
  <c r="P60" i="1"/>
  <c r="O60" i="1"/>
  <c r="S60" i="1" s="1"/>
  <c r="P59" i="1"/>
  <c r="O59" i="1"/>
  <c r="S59" i="1" s="1"/>
  <c r="P58" i="1"/>
  <c r="O58" i="1"/>
  <c r="S58" i="1" s="1"/>
  <c r="P57" i="1"/>
  <c r="O57" i="1"/>
  <c r="S57" i="1" s="1"/>
  <c r="P56" i="1"/>
  <c r="O56" i="1"/>
  <c r="S56" i="1" s="1"/>
  <c r="P55" i="1"/>
  <c r="X55" i="1" s="1"/>
  <c r="O55" i="1"/>
  <c r="S55" i="1" s="1"/>
  <c r="P54" i="1"/>
  <c r="U54" i="1" s="1"/>
  <c r="O54" i="1"/>
  <c r="S54" i="1" s="1"/>
  <c r="P53" i="1"/>
  <c r="O53" i="1"/>
  <c r="S53" i="1" s="1"/>
  <c r="P52" i="1"/>
  <c r="U52" i="1" s="1"/>
  <c r="O52" i="1"/>
  <c r="S52" i="1" s="1"/>
  <c r="P51" i="1"/>
  <c r="U51" i="1" s="1"/>
  <c r="O51" i="1"/>
  <c r="S51" i="1" s="1"/>
  <c r="P50" i="1"/>
  <c r="U50" i="1" s="1"/>
  <c r="O50" i="1"/>
  <c r="S50" i="1" s="1"/>
  <c r="P49" i="1"/>
  <c r="U49" i="1" s="1"/>
  <c r="O49" i="1"/>
  <c r="S49" i="1" s="1"/>
  <c r="P48" i="1"/>
  <c r="O48" i="1"/>
  <c r="S48" i="1" s="1"/>
  <c r="P47" i="1"/>
  <c r="O47" i="1"/>
  <c r="S47" i="1" s="1"/>
  <c r="P46" i="1"/>
  <c r="O46" i="1"/>
  <c r="S46" i="1" s="1"/>
  <c r="P45" i="1"/>
  <c r="O45" i="1"/>
  <c r="S45" i="1" s="1"/>
  <c r="P44" i="1"/>
  <c r="O44" i="1"/>
  <c r="S44" i="1" s="1"/>
  <c r="P43" i="1"/>
  <c r="X43" i="1" s="1"/>
  <c r="O43" i="1"/>
  <c r="S43" i="1" s="1"/>
  <c r="P42" i="1"/>
  <c r="U42" i="1" s="1"/>
  <c r="O42" i="1"/>
  <c r="S42" i="1" s="1"/>
  <c r="P41" i="1"/>
  <c r="O41" i="1"/>
  <c r="S41" i="1" s="1"/>
  <c r="P40" i="1"/>
  <c r="O40" i="1"/>
  <c r="S40" i="1" s="1"/>
  <c r="P39" i="1"/>
  <c r="U39" i="1" s="1"/>
  <c r="O39" i="1"/>
  <c r="S39" i="1" s="1"/>
  <c r="P38" i="1"/>
  <c r="O38" i="1"/>
  <c r="S38" i="1" s="1"/>
  <c r="P37" i="1"/>
  <c r="O37" i="1"/>
  <c r="S37" i="1" s="1"/>
  <c r="P36" i="1"/>
  <c r="O36" i="1"/>
  <c r="S36" i="1" s="1"/>
  <c r="P35" i="1"/>
  <c r="O35" i="1"/>
  <c r="S35" i="1" s="1"/>
  <c r="P34" i="1"/>
  <c r="O34" i="1"/>
  <c r="S34" i="1" s="1"/>
  <c r="P33" i="1"/>
  <c r="O33" i="1"/>
  <c r="S33" i="1" s="1"/>
  <c r="P32" i="1"/>
  <c r="O32" i="1"/>
  <c r="S32" i="1" s="1"/>
  <c r="P31" i="1"/>
  <c r="X31" i="1" s="1"/>
  <c r="O31" i="1"/>
  <c r="S31" i="1" s="1"/>
  <c r="P30" i="1"/>
  <c r="U30" i="1" s="1"/>
  <c r="O30" i="1"/>
  <c r="S30" i="1" s="1"/>
  <c r="P29" i="1"/>
  <c r="U29" i="1" s="1"/>
  <c r="O29" i="1"/>
  <c r="S29" i="1" s="1"/>
  <c r="P28" i="1"/>
  <c r="U28" i="1" s="1"/>
  <c r="O28" i="1"/>
  <c r="S28" i="1" s="1"/>
  <c r="P27" i="1"/>
  <c r="U27" i="1" s="1"/>
  <c r="O27" i="1"/>
  <c r="S27" i="1" s="1"/>
  <c r="P26" i="1"/>
  <c r="U26" i="1" s="1"/>
  <c r="O26" i="1"/>
  <c r="S26" i="1" s="1"/>
  <c r="P25" i="1"/>
  <c r="O25" i="1"/>
  <c r="S25" i="1" s="1"/>
  <c r="P24" i="1"/>
  <c r="O24" i="1"/>
  <c r="S24" i="1" s="1"/>
  <c r="P23" i="1"/>
  <c r="O23" i="1"/>
  <c r="S23" i="1" s="1"/>
  <c r="P22" i="1"/>
  <c r="O22" i="1"/>
  <c r="S22" i="1" s="1"/>
  <c r="P21" i="1"/>
  <c r="O21" i="1"/>
  <c r="S21" i="1" s="1"/>
  <c r="P20" i="1"/>
  <c r="O20" i="1"/>
  <c r="S20" i="1" s="1"/>
  <c r="P19" i="1"/>
  <c r="X19" i="1" s="1"/>
  <c r="O19" i="1"/>
  <c r="S19" i="1" s="1"/>
  <c r="P18" i="1"/>
  <c r="U18" i="1" s="1"/>
  <c r="O18" i="1"/>
  <c r="S18" i="1" s="1"/>
  <c r="P17" i="1"/>
  <c r="O17" i="1"/>
  <c r="S17" i="1" s="1"/>
  <c r="P16" i="1"/>
  <c r="O16" i="1"/>
  <c r="S16" i="1" s="1"/>
  <c r="P15" i="1"/>
  <c r="U15" i="1" s="1"/>
  <c r="O15" i="1"/>
  <c r="S15" i="1" s="1"/>
  <c r="P14" i="1"/>
  <c r="O14" i="1"/>
  <c r="S14" i="1" s="1"/>
  <c r="P13" i="1"/>
  <c r="U13" i="1" s="1"/>
  <c r="O13" i="1"/>
  <c r="S13" i="1" s="1"/>
  <c r="P12" i="1"/>
  <c r="O12" i="1"/>
  <c r="S12" i="1" s="1"/>
  <c r="P11" i="1"/>
  <c r="O11" i="1"/>
  <c r="S11" i="1" s="1"/>
  <c r="E47" i="2" l="1"/>
  <c r="M47" i="2"/>
  <c r="L48" i="2"/>
  <c r="K43" i="3"/>
  <c r="K44" i="3" s="1"/>
  <c r="E43" i="3"/>
  <c r="E44" i="3" s="1"/>
  <c r="H47" i="2"/>
  <c r="D49" i="2"/>
  <c r="L49" i="2"/>
  <c r="D48" i="2"/>
  <c r="B43" i="2"/>
  <c r="J43" i="2"/>
  <c r="F49" i="2"/>
  <c r="F48" i="2"/>
  <c r="M50" i="3"/>
  <c r="D65" i="3" s="1"/>
  <c r="D80" i="3" s="1"/>
  <c r="H50" i="3"/>
  <c r="H43" i="3"/>
  <c r="H44" i="3" s="1"/>
  <c r="AP64" i="1"/>
  <c r="G47" i="2"/>
  <c r="F43" i="3"/>
  <c r="F44" i="3" s="1"/>
  <c r="D43" i="3"/>
  <c r="D44" i="3" s="1"/>
  <c r="L43" i="3"/>
  <c r="L44" i="3" s="1"/>
  <c r="M43" i="3"/>
  <c r="M44" i="3" s="1"/>
  <c r="G43" i="3"/>
  <c r="G44" i="3" s="1"/>
  <c r="I43" i="3"/>
  <c r="I44" i="3" s="1"/>
  <c r="B43" i="3"/>
  <c r="B44" i="3" s="1"/>
  <c r="J43" i="3"/>
  <c r="J44" i="3" s="1"/>
  <c r="C43" i="3"/>
  <c r="C44" i="3" s="1"/>
  <c r="F47" i="2"/>
  <c r="B49" i="2"/>
  <c r="J49" i="2"/>
  <c r="B48" i="2"/>
  <c r="J48" i="2"/>
  <c r="X14" i="1"/>
  <c r="U14" i="1"/>
  <c r="X22" i="1"/>
  <c r="U22" i="1"/>
  <c r="U34" i="1"/>
  <c r="X34" i="1"/>
  <c r="X38" i="1"/>
  <c r="U38" i="1"/>
  <c r="X46" i="1"/>
  <c r="U46" i="1"/>
  <c r="X58" i="1"/>
  <c r="U58" i="1"/>
  <c r="U70" i="1"/>
  <c r="X70" i="1"/>
  <c r="X74" i="1"/>
  <c r="U74" i="1"/>
  <c r="X82" i="1"/>
  <c r="U82" i="1"/>
  <c r="X86" i="1"/>
  <c r="U86" i="1"/>
  <c r="X94" i="1"/>
  <c r="U94" i="1"/>
  <c r="U106" i="1"/>
  <c r="X106" i="1"/>
  <c r="X118" i="1"/>
  <c r="U118" i="1"/>
  <c r="X130" i="1"/>
  <c r="U130" i="1"/>
  <c r="U142" i="1"/>
  <c r="X142" i="1"/>
  <c r="X146" i="1"/>
  <c r="U146" i="1"/>
  <c r="X154" i="1"/>
  <c r="U154" i="1"/>
  <c r="X158" i="1"/>
  <c r="U158" i="1"/>
  <c r="U166" i="1"/>
  <c r="X166" i="1"/>
  <c r="X178" i="1"/>
  <c r="U178" i="1"/>
  <c r="X190" i="1"/>
  <c r="U190" i="1"/>
  <c r="X202" i="1"/>
  <c r="U202" i="1"/>
  <c r="X206" i="1"/>
  <c r="U206" i="1"/>
  <c r="U214" i="1"/>
  <c r="X214" i="1"/>
  <c r="U218" i="1"/>
  <c r="X218" i="1"/>
  <c r="X226" i="1"/>
  <c r="U226" i="1"/>
  <c r="U238" i="1"/>
  <c r="X238" i="1"/>
  <c r="X250" i="1"/>
  <c r="U250" i="1"/>
  <c r="X262" i="1"/>
  <c r="U262" i="1"/>
  <c r="X274" i="1"/>
  <c r="U274" i="1"/>
  <c r="X286" i="1"/>
  <c r="U286" i="1"/>
  <c r="X290" i="1"/>
  <c r="U290" i="1"/>
  <c r="U298" i="1"/>
  <c r="X298" i="1"/>
  <c r="X310" i="1"/>
  <c r="U310" i="1"/>
  <c r="X322" i="1"/>
  <c r="U322" i="1"/>
  <c r="X326" i="1"/>
  <c r="U326" i="1"/>
  <c r="X334" i="1"/>
  <c r="U334" i="1"/>
  <c r="X338" i="1"/>
  <c r="U338" i="1"/>
  <c r="X346" i="1"/>
  <c r="U346" i="1"/>
  <c r="X358" i="1"/>
  <c r="U358" i="1"/>
  <c r="X362" i="1"/>
  <c r="U362" i="1"/>
  <c r="X370" i="1"/>
  <c r="U370" i="1"/>
  <c r="X382" i="1"/>
  <c r="U382" i="1"/>
  <c r="X394" i="1"/>
  <c r="U394" i="1"/>
  <c r="X406" i="1"/>
  <c r="U406" i="1"/>
  <c r="X418" i="1"/>
  <c r="U418" i="1"/>
  <c r="X426" i="1"/>
  <c r="U426" i="1"/>
  <c r="X430" i="1"/>
  <c r="U430" i="1"/>
  <c r="X442" i="1"/>
  <c r="U442" i="1"/>
  <c r="X446" i="1"/>
  <c r="U446" i="1"/>
  <c r="X454" i="1"/>
  <c r="U454" i="1"/>
  <c r="X458" i="1"/>
  <c r="U458" i="1"/>
  <c r="X466" i="1"/>
  <c r="U466" i="1"/>
  <c r="X470" i="1"/>
  <c r="U470" i="1"/>
  <c r="X478" i="1"/>
  <c r="U478" i="1"/>
  <c r="X482" i="1"/>
  <c r="U482" i="1"/>
  <c r="X490" i="1"/>
  <c r="U490" i="1"/>
  <c r="X494" i="1"/>
  <c r="U494" i="1"/>
  <c r="X502" i="1"/>
  <c r="U502" i="1"/>
  <c r="X514" i="1"/>
  <c r="U514" i="1"/>
  <c r="X526" i="1"/>
  <c r="U526" i="1"/>
  <c r="X538" i="1"/>
  <c r="U538" i="1"/>
  <c r="X550" i="1"/>
  <c r="U550" i="1"/>
  <c r="X562" i="1"/>
  <c r="U562" i="1"/>
  <c r="U570" i="1"/>
  <c r="X570" i="1"/>
  <c r="X574" i="1"/>
  <c r="U574" i="1"/>
  <c r="X586" i="1"/>
  <c r="U586" i="1"/>
  <c r="F8" i="1"/>
  <c r="X11" i="1"/>
  <c r="U11" i="1"/>
  <c r="X23" i="1"/>
  <c r="U23" i="1"/>
  <c r="U35" i="1"/>
  <c r="X35" i="1"/>
  <c r="Y43" i="1"/>
  <c r="X47" i="1"/>
  <c r="U47" i="1"/>
  <c r="X59" i="1"/>
  <c r="U59" i="1"/>
  <c r="U71" i="1"/>
  <c r="X71" i="1"/>
  <c r="Y79" i="1"/>
  <c r="X83" i="1"/>
  <c r="U83" i="1"/>
  <c r="U87" i="1"/>
  <c r="X87" i="1"/>
  <c r="X95" i="1"/>
  <c r="U95" i="1"/>
  <c r="U99" i="1"/>
  <c r="X99" i="1"/>
  <c r="X107" i="1"/>
  <c r="U107" i="1"/>
  <c r="X119" i="1"/>
  <c r="U119" i="1"/>
  <c r="U131" i="1"/>
  <c r="X131" i="1"/>
  <c r="X135" i="1"/>
  <c r="U135" i="1"/>
  <c r="U143" i="1"/>
  <c r="X143" i="1"/>
  <c r="X147" i="1"/>
  <c r="U147" i="1"/>
  <c r="X155" i="1"/>
  <c r="U155" i="1"/>
  <c r="U159" i="1"/>
  <c r="X159" i="1"/>
  <c r="X167" i="1"/>
  <c r="U167" i="1"/>
  <c r="X179" i="1"/>
  <c r="U179" i="1"/>
  <c r="X183" i="1"/>
  <c r="U183" i="1"/>
  <c r="X191" i="1"/>
  <c r="U191" i="1"/>
  <c r="X203" i="1"/>
  <c r="U203" i="1"/>
  <c r="X207" i="1"/>
  <c r="U207" i="1"/>
  <c r="X215" i="1"/>
  <c r="U215" i="1"/>
  <c r="U219" i="1"/>
  <c r="X219" i="1"/>
  <c r="U227" i="1"/>
  <c r="X227" i="1"/>
  <c r="U239" i="1"/>
  <c r="X239" i="1"/>
  <c r="X251" i="1"/>
  <c r="U251" i="1"/>
  <c r="X263" i="1"/>
  <c r="U263" i="1"/>
  <c r="X275" i="1"/>
  <c r="U275" i="1"/>
  <c r="X287" i="1"/>
  <c r="U287" i="1"/>
  <c r="X299" i="1"/>
  <c r="U299" i="1"/>
  <c r="X311" i="1"/>
  <c r="U311" i="1"/>
  <c r="X323" i="1"/>
  <c r="U323" i="1"/>
  <c r="X327" i="1"/>
  <c r="U327" i="1"/>
  <c r="X335" i="1"/>
  <c r="U335" i="1"/>
  <c r="X347" i="1"/>
  <c r="U347" i="1"/>
  <c r="X359" i="1"/>
  <c r="U359" i="1"/>
  <c r="X363" i="1"/>
  <c r="U363" i="1"/>
  <c r="X371" i="1"/>
  <c r="U371" i="1"/>
  <c r="X383" i="1"/>
  <c r="U383" i="1"/>
  <c r="X395" i="1"/>
  <c r="U395" i="1"/>
  <c r="X407" i="1"/>
  <c r="U407" i="1"/>
  <c r="X411" i="1"/>
  <c r="U411" i="1"/>
  <c r="X419" i="1"/>
  <c r="U419" i="1"/>
  <c r="X423" i="1"/>
  <c r="U423" i="1"/>
  <c r="X431" i="1"/>
  <c r="U431" i="1"/>
  <c r="X443" i="1"/>
  <c r="U443" i="1"/>
  <c r="X447" i="1"/>
  <c r="U447" i="1"/>
  <c r="Y451" i="1"/>
  <c r="X455" i="1"/>
  <c r="U455" i="1"/>
  <c r="X459" i="1"/>
  <c r="U459" i="1"/>
  <c r="X467" i="1"/>
  <c r="U467" i="1"/>
  <c r="X479" i="1"/>
  <c r="U479" i="1"/>
  <c r="X483" i="1"/>
  <c r="U483" i="1"/>
  <c r="X491" i="1"/>
  <c r="U491" i="1"/>
  <c r="X495" i="1"/>
  <c r="U495" i="1"/>
  <c r="X503" i="1"/>
  <c r="U503" i="1"/>
  <c r="X515" i="1"/>
  <c r="U515" i="1"/>
  <c r="U527" i="1"/>
  <c r="X527" i="1"/>
  <c r="X539" i="1"/>
  <c r="U539" i="1"/>
  <c r="X543" i="1"/>
  <c r="U543" i="1"/>
  <c r="X551" i="1"/>
  <c r="U551" i="1"/>
  <c r="X563" i="1"/>
  <c r="U563" i="1"/>
  <c r="X575" i="1"/>
  <c r="U575" i="1"/>
  <c r="Y583" i="1"/>
  <c r="F9" i="1"/>
  <c r="X12" i="1"/>
  <c r="U12" i="1"/>
  <c r="U16" i="1"/>
  <c r="X16" i="1"/>
  <c r="U20" i="1"/>
  <c r="X20" i="1"/>
  <c r="X24" i="1"/>
  <c r="U24" i="1"/>
  <c r="X32" i="1"/>
  <c r="U32" i="1"/>
  <c r="X36" i="1"/>
  <c r="U36" i="1"/>
  <c r="U40" i="1"/>
  <c r="X40" i="1"/>
  <c r="U44" i="1"/>
  <c r="X44" i="1"/>
  <c r="X48" i="1"/>
  <c r="U48" i="1"/>
  <c r="U56" i="1"/>
  <c r="X56" i="1"/>
  <c r="X60" i="1"/>
  <c r="U60" i="1"/>
  <c r="X68" i="1"/>
  <c r="U68" i="1"/>
  <c r="X72" i="1"/>
  <c r="U72" i="1"/>
  <c r="U80" i="1"/>
  <c r="X80" i="1"/>
  <c r="X84" i="1"/>
  <c r="U84" i="1"/>
  <c r="U88" i="1"/>
  <c r="X88" i="1"/>
  <c r="X92" i="1"/>
  <c r="U92" i="1"/>
  <c r="X96" i="1"/>
  <c r="U96" i="1"/>
  <c r="X104" i="1"/>
  <c r="U104" i="1"/>
  <c r="X108" i="1"/>
  <c r="U108" i="1"/>
  <c r="U116" i="1"/>
  <c r="X116" i="1"/>
  <c r="X120" i="1"/>
  <c r="U120" i="1"/>
  <c r="X128" i="1"/>
  <c r="U128" i="1"/>
  <c r="U132" i="1"/>
  <c r="X132" i="1"/>
  <c r="X136" i="1"/>
  <c r="U136" i="1"/>
  <c r="X140" i="1"/>
  <c r="U140" i="1"/>
  <c r="X144" i="1"/>
  <c r="U144" i="1"/>
  <c r="X148" i="1"/>
  <c r="U148" i="1"/>
  <c r="U152" i="1"/>
  <c r="X152" i="1"/>
  <c r="X156" i="1"/>
  <c r="U156" i="1"/>
  <c r="U160" i="1"/>
  <c r="X160" i="1"/>
  <c r="X164" i="1"/>
  <c r="U164" i="1"/>
  <c r="X168" i="1"/>
  <c r="U168" i="1"/>
  <c r="U176" i="1"/>
  <c r="X176" i="1"/>
  <c r="X180" i="1"/>
  <c r="U180" i="1"/>
  <c r="U184" i="1"/>
  <c r="X184" i="1"/>
  <c r="X188" i="1"/>
  <c r="U188" i="1"/>
  <c r="X192" i="1"/>
  <c r="U192" i="1"/>
  <c r="U196" i="1"/>
  <c r="X196" i="1"/>
  <c r="X200" i="1"/>
  <c r="U200" i="1"/>
  <c r="U204" i="1"/>
  <c r="X204" i="1"/>
  <c r="X208" i="1"/>
  <c r="U208" i="1"/>
  <c r="X212" i="1"/>
  <c r="U212" i="1"/>
  <c r="X216" i="1"/>
  <c r="U216" i="1"/>
  <c r="X224" i="1"/>
  <c r="U224" i="1"/>
  <c r="U228" i="1"/>
  <c r="X228" i="1"/>
  <c r="X232" i="1"/>
  <c r="U232" i="1"/>
  <c r="X236" i="1"/>
  <c r="U236" i="1"/>
  <c r="X240" i="1"/>
  <c r="U240" i="1"/>
  <c r="X248" i="1"/>
  <c r="U248" i="1"/>
  <c r="X252" i="1"/>
  <c r="U252" i="1"/>
  <c r="U256" i="1"/>
  <c r="X256" i="1"/>
  <c r="X260" i="1"/>
  <c r="U260" i="1"/>
  <c r="U264" i="1"/>
  <c r="X264" i="1"/>
  <c r="U272" i="1"/>
  <c r="X272" i="1"/>
  <c r="X276" i="1"/>
  <c r="U276" i="1"/>
  <c r="X284" i="1"/>
  <c r="U284" i="1"/>
  <c r="X288" i="1"/>
  <c r="U288" i="1"/>
  <c r="X296" i="1"/>
  <c r="U296" i="1"/>
  <c r="X300" i="1"/>
  <c r="U300" i="1"/>
  <c r="X304" i="1"/>
  <c r="U304" i="1"/>
  <c r="U308" i="1"/>
  <c r="X308" i="1"/>
  <c r="X312" i="1"/>
  <c r="U312" i="1"/>
  <c r="U320" i="1"/>
  <c r="X320" i="1"/>
  <c r="X324" i="1"/>
  <c r="U324" i="1"/>
  <c r="X328" i="1"/>
  <c r="U328" i="1"/>
  <c r="X332" i="1"/>
  <c r="U332" i="1"/>
  <c r="X336" i="1"/>
  <c r="U336" i="1"/>
  <c r="X344" i="1"/>
  <c r="U344" i="1"/>
  <c r="X348" i="1"/>
  <c r="U348" i="1"/>
  <c r="X356" i="1"/>
  <c r="U356" i="1"/>
  <c r="X360" i="1"/>
  <c r="U360" i="1"/>
  <c r="X364" i="1"/>
  <c r="U364" i="1"/>
  <c r="X368" i="1"/>
  <c r="U368" i="1"/>
  <c r="X372" i="1"/>
  <c r="U372" i="1"/>
  <c r="X380" i="1"/>
  <c r="U380" i="1"/>
  <c r="X384" i="1"/>
  <c r="U384" i="1"/>
  <c r="X392" i="1"/>
  <c r="U392" i="1"/>
  <c r="X396" i="1"/>
  <c r="U396" i="1"/>
  <c r="X400" i="1"/>
  <c r="U400" i="1"/>
  <c r="X404" i="1"/>
  <c r="U404" i="1"/>
  <c r="X408" i="1"/>
  <c r="U408" i="1"/>
  <c r="X412" i="1"/>
  <c r="U412" i="1"/>
  <c r="X416" i="1"/>
  <c r="U416" i="1"/>
  <c r="X420" i="1"/>
  <c r="U420" i="1"/>
  <c r="X424" i="1"/>
  <c r="U424" i="1"/>
  <c r="X428" i="1"/>
  <c r="U428" i="1"/>
  <c r="X432" i="1"/>
  <c r="U432" i="1"/>
  <c r="X440" i="1"/>
  <c r="U440" i="1"/>
  <c r="X444" i="1"/>
  <c r="U444" i="1"/>
  <c r="X448" i="1"/>
  <c r="U448" i="1"/>
  <c r="X452" i="1"/>
  <c r="U452" i="1"/>
  <c r="X456" i="1"/>
  <c r="U456" i="1"/>
  <c r="X460" i="1"/>
  <c r="U460" i="1"/>
  <c r="X464" i="1"/>
  <c r="U464" i="1"/>
  <c r="X468" i="1"/>
  <c r="U468" i="1"/>
  <c r="X476" i="1"/>
  <c r="U476" i="1"/>
  <c r="X480" i="1"/>
  <c r="U480" i="1"/>
  <c r="X484" i="1"/>
  <c r="U484" i="1"/>
  <c r="X488" i="1"/>
  <c r="U488" i="1"/>
  <c r="U492" i="1"/>
  <c r="X492" i="1"/>
  <c r="X496" i="1"/>
  <c r="U496" i="1"/>
  <c r="X500" i="1"/>
  <c r="U500" i="1"/>
  <c r="X504" i="1"/>
  <c r="U504" i="1"/>
  <c r="X512" i="1"/>
  <c r="U512" i="1"/>
  <c r="X516" i="1"/>
  <c r="U516" i="1"/>
  <c r="X524" i="1"/>
  <c r="U524" i="1"/>
  <c r="X528" i="1"/>
  <c r="U528" i="1"/>
  <c r="X536" i="1"/>
  <c r="U536" i="1"/>
  <c r="X540" i="1"/>
  <c r="U540" i="1"/>
  <c r="X544" i="1"/>
  <c r="U544" i="1"/>
  <c r="X548" i="1"/>
  <c r="U548" i="1"/>
  <c r="X552" i="1"/>
  <c r="U552" i="1"/>
  <c r="X560" i="1"/>
  <c r="U560" i="1"/>
  <c r="X564" i="1"/>
  <c r="U564" i="1"/>
  <c r="X572" i="1"/>
  <c r="U572" i="1"/>
  <c r="X576" i="1"/>
  <c r="U576" i="1"/>
  <c r="X584" i="1"/>
  <c r="U584" i="1"/>
  <c r="D9" i="1"/>
  <c r="C9" i="1"/>
  <c r="G9" i="1"/>
  <c r="U17" i="1"/>
  <c r="X17" i="1"/>
  <c r="X21" i="1"/>
  <c r="U21" i="1"/>
  <c r="X25" i="1"/>
  <c r="U25" i="1"/>
  <c r="X33" i="1"/>
  <c r="U33" i="1"/>
  <c r="X37" i="1"/>
  <c r="U37" i="1"/>
  <c r="X41" i="1"/>
  <c r="U41" i="1"/>
  <c r="U45" i="1"/>
  <c r="X45" i="1"/>
  <c r="U53" i="1"/>
  <c r="X53" i="1"/>
  <c r="X57" i="1"/>
  <c r="U57" i="1"/>
  <c r="X65" i="1"/>
  <c r="U65" i="1"/>
  <c r="X69" i="1"/>
  <c r="U69" i="1"/>
  <c r="X73" i="1"/>
  <c r="U73" i="1"/>
  <c r="U81" i="1"/>
  <c r="X81" i="1"/>
  <c r="X85" i="1"/>
  <c r="U85" i="1"/>
  <c r="X93" i="1"/>
  <c r="U93" i="1"/>
  <c r="U105" i="1"/>
  <c r="X105" i="1"/>
  <c r="U117" i="1"/>
  <c r="X117" i="1"/>
  <c r="X129" i="1"/>
  <c r="U129" i="1"/>
  <c r="X137" i="1"/>
  <c r="U137" i="1"/>
  <c r="U141" i="1"/>
  <c r="X141" i="1"/>
  <c r="X149" i="1"/>
  <c r="U149" i="1"/>
  <c r="X153" i="1"/>
  <c r="U153" i="1"/>
  <c r="X157" i="1"/>
  <c r="U157" i="1"/>
  <c r="X165" i="1"/>
  <c r="U165" i="1"/>
  <c r="U169" i="1"/>
  <c r="X169" i="1"/>
  <c r="U177" i="1"/>
  <c r="X177" i="1"/>
  <c r="U185" i="1"/>
  <c r="X185" i="1"/>
  <c r="X189" i="1"/>
  <c r="U189" i="1"/>
  <c r="U193" i="1"/>
  <c r="X193" i="1"/>
  <c r="X197" i="1"/>
  <c r="U197" i="1"/>
  <c r="U201" i="1"/>
  <c r="X201" i="1"/>
  <c r="U205" i="1"/>
  <c r="X205" i="1"/>
  <c r="X213" i="1"/>
  <c r="U213" i="1"/>
  <c r="X225" i="1"/>
  <c r="U225" i="1"/>
  <c r="X233" i="1"/>
  <c r="U233" i="1"/>
  <c r="X237" i="1"/>
  <c r="U237" i="1"/>
  <c r="X249" i="1"/>
  <c r="U249" i="1"/>
  <c r="X257" i="1"/>
  <c r="U257" i="1"/>
  <c r="X261" i="1"/>
  <c r="U261" i="1"/>
  <c r="U273" i="1"/>
  <c r="X273" i="1"/>
  <c r="X277" i="1"/>
  <c r="U277" i="1"/>
  <c r="U281" i="1"/>
  <c r="X281" i="1"/>
  <c r="X285" i="1"/>
  <c r="U285" i="1"/>
  <c r="U293" i="1"/>
  <c r="X293" i="1"/>
  <c r="U297" i="1"/>
  <c r="X297" i="1"/>
  <c r="U305" i="1"/>
  <c r="X305" i="1"/>
  <c r="X309" i="1"/>
  <c r="U309" i="1"/>
  <c r="X321" i="1"/>
  <c r="U321" i="1"/>
  <c r="X333" i="1"/>
  <c r="U333" i="1"/>
  <c r="X337" i="1"/>
  <c r="U337" i="1"/>
  <c r="X345" i="1"/>
  <c r="U345" i="1"/>
  <c r="X357" i="1"/>
  <c r="U357" i="1"/>
  <c r="X361" i="1"/>
  <c r="U361" i="1"/>
  <c r="X369" i="1"/>
  <c r="U369" i="1"/>
  <c r="U381" i="1"/>
  <c r="X381" i="1"/>
  <c r="X385" i="1"/>
  <c r="U385" i="1"/>
  <c r="X393" i="1"/>
  <c r="U393" i="1"/>
  <c r="X401" i="1"/>
  <c r="U401" i="1"/>
  <c r="X405" i="1"/>
  <c r="U405" i="1"/>
  <c r="X409" i="1"/>
  <c r="U409" i="1"/>
  <c r="U417" i="1"/>
  <c r="X417" i="1"/>
  <c r="X429" i="1"/>
  <c r="U429" i="1"/>
  <c r="X441" i="1"/>
  <c r="U441" i="1"/>
  <c r="X449" i="1"/>
  <c r="U449" i="1"/>
  <c r="X453" i="1"/>
  <c r="U453" i="1"/>
  <c r="X457" i="1"/>
  <c r="U457" i="1"/>
  <c r="X461" i="1"/>
  <c r="U461" i="1"/>
  <c r="X465" i="1"/>
  <c r="U465" i="1"/>
  <c r="U469" i="1"/>
  <c r="X469" i="1"/>
  <c r="X477" i="1"/>
  <c r="U477" i="1"/>
  <c r="X489" i="1"/>
  <c r="U489" i="1"/>
  <c r="X493" i="1"/>
  <c r="U493" i="1"/>
  <c r="X497" i="1"/>
  <c r="U497" i="1"/>
  <c r="U501" i="1"/>
  <c r="X501" i="1"/>
  <c r="X509" i="1"/>
  <c r="U509" i="1"/>
  <c r="X513" i="1"/>
  <c r="U513" i="1"/>
  <c r="X521" i="1"/>
  <c r="U521" i="1"/>
  <c r="X525" i="1"/>
  <c r="U525" i="1"/>
  <c r="X537" i="1"/>
  <c r="U537" i="1"/>
  <c r="X549" i="1"/>
  <c r="U549" i="1"/>
  <c r="X561" i="1"/>
  <c r="U561" i="1"/>
  <c r="X565" i="1"/>
  <c r="U565" i="1"/>
  <c r="X569" i="1"/>
  <c r="U569" i="1"/>
  <c r="X573" i="1"/>
  <c r="U573" i="1"/>
  <c r="X581" i="1"/>
  <c r="U581" i="1"/>
  <c r="X585" i="1"/>
  <c r="U585" i="1"/>
  <c r="D8" i="1"/>
  <c r="C8" i="1"/>
  <c r="G8" i="1"/>
  <c r="D48" i="3"/>
  <c r="B56" i="3" s="1"/>
  <c r="B71" i="3" s="1"/>
  <c r="F48" i="3"/>
  <c r="B58" i="3" s="1"/>
  <c r="B73" i="3" s="1"/>
  <c r="B49" i="3"/>
  <c r="C54" i="3" s="1"/>
  <c r="C69" i="3" s="1"/>
  <c r="J49" i="3"/>
  <c r="C62" i="3" s="1"/>
  <c r="C77" i="3" s="1"/>
  <c r="F50" i="3"/>
  <c r="D58" i="3" s="1"/>
  <c r="D73" i="3" s="1"/>
  <c r="G48" i="3"/>
  <c r="B59" i="3" s="1"/>
  <c r="B74" i="3" s="1"/>
  <c r="C49" i="3"/>
  <c r="C55" i="3" s="1"/>
  <c r="C70" i="3" s="1"/>
  <c r="K49" i="3"/>
  <c r="C63" i="3" s="1"/>
  <c r="C78" i="3" s="1"/>
  <c r="G50" i="3"/>
  <c r="D59" i="3" s="1"/>
  <c r="D74" i="3" s="1"/>
  <c r="L50" i="3"/>
  <c r="D64" i="3" s="1"/>
  <c r="D79" i="3" s="1"/>
  <c r="H48" i="3"/>
  <c r="B60" i="3" s="1"/>
  <c r="B75" i="3" s="1"/>
  <c r="D49" i="3"/>
  <c r="C56" i="3" s="1"/>
  <c r="C71" i="3" s="1"/>
  <c r="L49" i="3"/>
  <c r="C64" i="3" s="1"/>
  <c r="C79" i="3" s="1"/>
  <c r="D60" i="3"/>
  <c r="D75" i="3" s="1"/>
  <c r="L48" i="3"/>
  <c r="B64" i="3" s="1"/>
  <c r="B79" i="3" s="1"/>
  <c r="I48" i="3"/>
  <c r="B61" i="3" s="1"/>
  <c r="B76" i="3" s="1"/>
  <c r="E49" i="3"/>
  <c r="C57" i="3" s="1"/>
  <c r="C72" i="3" s="1"/>
  <c r="M49" i="3"/>
  <c r="C65" i="3" s="1"/>
  <c r="C80" i="3" s="1"/>
  <c r="I50" i="3"/>
  <c r="D61" i="3" s="1"/>
  <c r="D76" i="3" s="1"/>
  <c r="D50" i="3"/>
  <c r="D56" i="3" s="1"/>
  <c r="D71" i="3" s="1"/>
  <c r="B48" i="3"/>
  <c r="B54" i="3" s="1"/>
  <c r="B69" i="3" s="1"/>
  <c r="J48" i="3"/>
  <c r="B62" i="3" s="1"/>
  <c r="B77" i="3" s="1"/>
  <c r="F49" i="3"/>
  <c r="C58" i="3" s="1"/>
  <c r="C73" i="3" s="1"/>
  <c r="B50" i="3"/>
  <c r="D54" i="3" s="1"/>
  <c r="D69" i="3" s="1"/>
  <c r="J50" i="3"/>
  <c r="D62" i="3" s="1"/>
  <c r="D77" i="3" s="1"/>
  <c r="C48" i="3"/>
  <c r="B55" i="3" s="1"/>
  <c r="B70" i="3" s="1"/>
  <c r="K48" i="3"/>
  <c r="B63" i="3" s="1"/>
  <c r="B78" i="3" s="1"/>
  <c r="G49" i="3"/>
  <c r="C59" i="3" s="1"/>
  <c r="C74" i="3" s="1"/>
  <c r="C50" i="3"/>
  <c r="D55" i="3" s="1"/>
  <c r="D70" i="3" s="1"/>
  <c r="K50" i="3"/>
  <c r="D63" i="3" s="1"/>
  <c r="D78" i="3" s="1"/>
  <c r="H49" i="3"/>
  <c r="C60" i="3" s="1"/>
  <c r="C75" i="3" s="1"/>
  <c r="E48" i="3"/>
  <c r="B57" i="3" s="1"/>
  <c r="B72" i="3" s="1"/>
  <c r="M48" i="3"/>
  <c r="B65" i="3" s="1"/>
  <c r="B80" i="3" s="1"/>
  <c r="I49" i="3"/>
  <c r="C61" i="3" s="1"/>
  <c r="C76" i="3" s="1"/>
  <c r="E50" i="3"/>
  <c r="D57" i="3" s="1"/>
  <c r="D72" i="3" s="1"/>
  <c r="E43" i="2"/>
  <c r="M43" i="2"/>
  <c r="I47" i="2"/>
  <c r="F43" i="2"/>
  <c r="B47" i="2"/>
  <c r="J47" i="2"/>
  <c r="G43" i="2"/>
  <c r="C47" i="2"/>
  <c r="H43" i="2"/>
  <c r="D47" i="2"/>
  <c r="K43" i="2"/>
  <c r="L43" i="2"/>
  <c r="Y11" i="1" l="1"/>
  <c r="Y547" i="1"/>
  <c r="Y163" i="1"/>
  <c r="Y475" i="1"/>
  <c r="Y235" i="1"/>
  <c r="Y187" i="1"/>
  <c r="Y271" i="1"/>
  <c r="Y127" i="1"/>
  <c r="Y427" i="1"/>
  <c r="Y211" i="1"/>
  <c r="BE64" i="1"/>
  <c r="BT64" i="1"/>
  <c r="Y153" i="1"/>
  <c r="Y219" i="1"/>
  <c r="Y203" i="1"/>
  <c r="Y147" i="1"/>
  <c r="Y190" i="1"/>
  <c r="Y118" i="1"/>
  <c r="Y525" i="1"/>
  <c r="Y477" i="1"/>
  <c r="Y417" i="1"/>
  <c r="Y117" i="1"/>
  <c r="Y551" i="1"/>
  <c r="Y411" i="1"/>
  <c r="Y167" i="1"/>
  <c r="Y143" i="1"/>
  <c r="Y214" i="1"/>
  <c r="Y106" i="1"/>
  <c r="Y585" i="1"/>
  <c r="Y453" i="1"/>
  <c r="Y393" i="1"/>
  <c r="Y361" i="1"/>
  <c r="Y333" i="1"/>
  <c r="Y277" i="1"/>
  <c r="Y249" i="1"/>
  <c r="Y57" i="1"/>
  <c r="Y37" i="1"/>
  <c r="Y431" i="1"/>
  <c r="Y251" i="1"/>
  <c r="Y191" i="1"/>
  <c r="Y47" i="1"/>
  <c r="Y430" i="1"/>
  <c r="Y193" i="1"/>
  <c r="Y488" i="1"/>
  <c r="Y468" i="1"/>
  <c r="Y452" i="1"/>
  <c r="Y416" i="1"/>
  <c r="Y360" i="1"/>
  <c r="Y336" i="1"/>
  <c r="Y300" i="1"/>
  <c r="Y236" i="1"/>
  <c r="Y216" i="1"/>
  <c r="Y108" i="1"/>
  <c r="Y68" i="1"/>
  <c r="Y327" i="1"/>
  <c r="Y215" i="1"/>
  <c r="Y107" i="1"/>
  <c r="Y166" i="1"/>
  <c r="Y142" i="1"/>
  <c r="Y469" i="1"/>
  <c r="Y297" i="1"/>
  <c r="Y169" i="1"/>
  <c r="Y81" i="1"/>
  <c r="Y561" i="1"/>
  <c r="Y497" i="1"/>
  <c r="Y572" i="1"/>
  <c r="Y573" i="1"/>
  <c r="Y513" i="1"/>
  <c r="Y465" i="1"/>
  <c r="Y449" i="1"/>
  <c r="Y385" i="1"/>
  <c r="Y357" i="1"/>
  <c r="Y321" i="1"/>
  <c r="Y237" i="1"/>
  <c r="Y33" i="1"/>
  <c r="AR64" i="1"/>
  <c r="Y135" i="1"/>
  <c r="Y586" i="1"/>
  <c r="Y550" i="1"/>
  <c r="Y502" i="1"/>
  <c r="Y478" i="1"/>
  <c r="Y454" i="1"/>
  <c r="Y382" i="1"/>
  <c r="Y346" i="1"/>
  <c r="Y322" i="1"/>
  <c r="Y286" i="1"/>
  <c r="Y94" i="1"/>
  <c r="Y395" i="1"/>
  <c r="Y359" i="1"/>
  <c r="Y569" i="1"/>
  <c r="Y537" i="1"/>
  <c r="Y489" i="1"/>
  <c r="Y461" i="1"/>
  <c r="Y441" i="1"/>
  <c r="Y405" i="1"/>
  <c r="Y345" i="1"/>
  <c r="Y309" i="1"/>
  <c r="Y285" i="1"/>
  <c r="Y261" i="1"/>
  <c r="Y233" i="1"/>
  <c r="Y157" i="1"/>
  <c r="Y93" i="1"/>
  <c r="Y69" i="1"/>
  <c r="Y25" i="1"/>
  <c r="Y308" i="1"/>
  <c r="Y264" i="1"/>
  <c r="Y228" i="1"/>
  <c r="Y80" i="1"/>
  <c r="AQ64" i="1"/>
  <c r="Y16" i="1"/>
  <c r="Y539" i="1"/>
  <c r="Y495" i="1"/>
  <c r="Y155" i="1"/>
  <c r="Y370" i="1"/>
  <c r="Y226" i="1"/>
  <c r="Y130" i="1"/>
  <c r="AS64" i="1"/>
  <c r="Y540" i="1"/>
  <c r="Y496" i="1"/>
  <c r="Y480" i="1"/>
  <c r="Y460" i="1"/>
  <c r="Y444" i="1"/>
  <c r="Y424" i="1"/>
  <c r="Y408" i="1"/>
  <c r="Y328" i="1"/>
  <c r="Y288" i="1"/>
  <c r="Y208" i="1"/>
  <c r="Y156" i="1"/>
  <c r="Y120" i="1"/>
  <c r="Y96" i="1"/>
  <c r="Y36" i="1"/>
  <c r="AI64" i="1"/>
  <c r="Y419" i="1"/>
  <c r="Y383" i="1"/>
  <c r="Y179" i="1"/>
  <c r="Y509" i="1"/>
  <c r="Y137" i="1"/>
  <c r="Y548" i="1"/>
  <c r="Y380" i="1"/>
  <c r="Y276" i="1"/>
  <c r="Y164" i="1"/>
  <c r="Y24" i="1"/>
  <c r="Y283" i="1"/>
  <c r="Y59" i="1"/>
  <c r="Y501" i="1"/>
  <c r="Y305" i="1"/>
  <c r="Y281" i="1"/>
  <c r="Y177" i="1"/>
  <c r="Y272" i="1"/>
  <c r="Y196" i="1"/>
  <c r="Y160" i="1"/>
  <c r="Y40" i="1"/>
  <c r="Y20" i="1"/>
  <c r="Y559" i="1"/>
  <c r="Y535" i="1"/>
  <c r="Y503" i="1"/>
  <c r="Y483" i="1"/>
  <c r="Y459" i="1"/>
  <c r="Y439" i="1"/>
  <c r="Y415" i="1"/>
  <c r="Y391" i="1"/>
  <c r="Y363" i="1"/>
  <c r="Y335" i="1"/>
  <c r="Y311" i="1"/>
  <c r="Y247" i="1"/>
  <c r="Y199" i="1"/>
  <c r="Y175" i="1"/>
  <c r="Y151" i="1"/>
  <c r="Y131" i="1"/>
  <c r="Y103" i="1"/>
  <c r="Y55" i="1"/>
  <c r="Y23" i="1"/>
  <c r="Y562" i="1"/>
  <c r="Y514" i="1"/>
  <c r="Y482" i="1"/>
  <c r="Y458" i="1"/>
  <c r="Y394" i="1"/>
  <c r="Y358" i="1"/>
  <c r="Y326" i="1"/>
  <c r="Y290" i="1"/>
  <c r="Y250" i="1"/>
  <c r="Y178" i="1"/>
  <c r="Y146" i="1"/>
  <c r="Y74" i="1"/>
  <c r="Y38" i="1"/>
  <c r="D53" i="2"/>
  <c r="H40" i="1"/>
  <c r="H25" i="1"/>
  <c r="H17" i="1"/>
  <c r="H18" i="1"/>
  <c r="H19" i="1"/>
  <c r="H27" i="1"/>
  <c r="H20" i="1"/>
  <c r="H28" i="1"/>
  <c r="H21" i="1"/>
  <c r="H45" i="1"/>
  <c r="H23" i="1"/>
  <c r="H55" i="1"/>
  <c r="Y176" i="1"/>
  <c r="Y528" i="1"/>
  <c r="Y504" i="1"/>
  <c r="Y432" i="1"/>
  <c r="Y400" i="1"/>
  <c r="Y200" i="1"/>
  <c r="Y148" i="1"/>
  <c r="Y563" i="1"/>
  <c r="Y443" i="1"/>
  <c r="Y565" i="1"/>
  <c r="Y457" i="1"/>
  <c r="Y429" i="1"/>
  <c r="Y401" i="1"/>
  <c r="Y369" i="1"/>
  <c r="Y337" i="1"/>
  <c r="Y257" i="1"/>
  <c r="Y225" i="1"/>
  <c r="Y197" i="1"/>
  <c r="Y129" i="1"/>
  <c r="Y85" i="1"/>
  <c r="Y65" i="1"/>
  <c r="Y41" i="1"/>
  <c r="Y21" i="1"/>
  <c r="Y564" i="1"/>
  <c r="Y544" i="1"/>
  <c r="Y524" i="1"/>
  <c r="Y500" i="1"/>
  <c r="Y484" i="1"/>
  <c r="Y464" i="1"/>
  <c r="Y448" i="1"/>
  <c r="Y428" i="1"/>
  <c r="Y412" i="1"/>
  <c r="Y396" i="1"/>
  <c r="Y372" i="1"/>
  <c r="Y356" i="1"/>
  <c r="Y332" i="1"/>
  <c r="Y312" i="1"/>
  <c r="Y296" i="1"/>
  <c r="Y252" i="1"/>
  <c r="Y232" i="1"/>
  <c r="Y212" i="1"/>
  <c r="Y180" i="1"/>
  <c r="Y144" i="1"/>
  <c r="Y128" i="1"/>
  <c r="Y104" i="1"/>
  <c r="Y84" i="1"/>
  <c r="Y60" i="1"/>
  <c r="Y527" i="1"/>
  <c r="Y499" i="1"/>
  <c r="Y331" i="1"/>
  <c r="Y307" i="1"/>
  <c r="Y275" i="1"/>
  <c r="Y239" i="1"/>
  <c r="Y99" i="1"/>
  <c r="Y83" i="1"/>
  <c r="Y19" i="1"/>
  <c r="Y238" i="1"/>
  <c r="Y70" i="1"/>
  <c r="Y34" i="1"/>
  <c r="Y17" i="1"/>
  <c r="Y455" i="1"/>
  <c r="Y426" i="1"/>
  <c r="Y206" i="1"/>
  <c r="Y521" i="1"/>
  <c r="Y149" i="1"/>
  <c r="Y560" i="1"/>
  <c r="Y392" i="1"/>
  <c r="Y248" i="1"/>
  <c r="Y355" i="1"/>
  <c r="B53" i="2"/>
  <c r="H24" i="1"/>
  <c r="H32" i="1"/>
  <c r="H56" i="1"/>
  <c r="H33" i="1"/>
  <c r="H41" i="1"/>
  <c r="H26" i="1"/>
  <c r="H42" i="1"/>
  <c r="H58" i="1"/>
  <c r="H43" i="1"/>
  <c r="H11" i="1"/>
  <c r="H12" i="1"/>
  <c r="H52" i="1"/>
  <c r="H22" i="1"/>
  <c r="H54" i="1"/>
  <c r="H31" i="1"/>
  <c r="H53" i="1"/>
  <c r="H14" i="1"/>
  <c r="H30" i="1"/>
  <c r="H46" i="1"/>
  <c r="H39" i="1"/>
  <c r="Y293" i="1"/>
  <c r="Y273" i="1"/>
  <c r="Y205" i="1"/>
  <c r="Y141" i="1"/>
  <c r="Y105" i="1"/>
  <c r="Y53" i="1"/>
  <c r="Y492" i="1"/>
  <c r="Y204" i="1"/>
  <c r="Y152" i="1"/>
  <c r="Y116" i="1"/>
  <c r="Y575" i="1"/>
  <c r="Y407" i="1"/>
  <c r="Y295" i="1"/>
  <c r="Y263" i="1"/>
  <c r="Y227" i="1"/>
  <c r="Y159" i="1"/>
  <c r="Y119" i="1"/>
  <c r="Y95" i="1"/>
  <c r="Y35" i="1"/>
  <c r="Y574" i="1"/>
  <c r="Y538" i="1"/>
  <c r="Y494" i="1"/>
  <c r="Y470" i="1"/>
  <c r="Y446" i="1"/>
  <c r="Y418" i="1"/>
  <c r="Y338" i="1"/>
  <c r="Y310" i="1"/>
  <c r="Y274" i="1"/>
  <c r="Y202" i="1"/>
  <c r="Y158" i="1"/>
  <c r="Y86" i="1"/>
  <c r="Y58" i="1"/>
  <c r="Y22" i="1"/>
  <c r="Y479" i="1"/>
  <c r="Y581" i="1"/>
  <c r="Y213" i="1"/>
  <c r="Y516" i="1"/>
  <c r="Y348" i="1"/>
  <c r="Y140" i="1"/>
  <c r="Y409" i="1"/>
  <c r="Y189" i="1"/>
  <c r="Y73" i="1"/>
  <c r="Y576" i="1"/>
  <c r="Y552" i="1"/>
  <c r="Y536" i="1"/>
  <c r="Y512" i="1"/>
  <c r="Y476" i="1"/>
  <c r="Y456" i="1"/>
  <c r="Y440" i="1"/>
  <c r="Y420" i="1"/>
  <c r="Y404" i="1"/>
  <c r="Y384" i="1"/>
  <c r="Y364" i="1"/>
  <c r="Y344" i="1"/>
  <c r="Y324" i="1"/>
  <c r="Y304" i="1"/>
  <c r="Y284" i="1"/>
  <c r="Y260" i="1"/>
  <c r="Y240" i="1"/>
  <c r="Y224" i="1"/>
  <c r="Y188" i="1"/>
  <c r="Y168" i="1"/>
  <c r="Y136" i="1"/>
  <c r="Y92" i="1"/>
  <c r="Y72" i="1"/>
  <c r="Y48" i="1"/>
  <c r="Y32" i="1"/>
  <c r="Y12" i="1"/>
  <c r="Y571" i="1"/>
  <c r="Y543" i="1"/>
  <c r="Y515" i="1"/>
  <c r="Y491" i="1"/>
  <c r="Y467" i="1"/>
  <c r="Y447" i="1"/>
  <c r="Y423" i="1"/>
  <c r="Y403" i="1"/>
  <c r="Y371" i="1"/>
  <c r="Y347" i="1"/>
  <c r="Y323" i="1"/>
  <c r="Y259" i="1"/>
  <c r="Y207" i="1"/>
  <c r="Y183" i="1"/>
  <c r="Y139" i="1"/>
  <c r="Y115" i="1"/>
  <c r="Y91" i="1"/>
  <c r="Y67" i="1"/>
  <c r="Y570" i="1"/>
  <c r="Y298" i="1"/>
  <c r="Y218" i="1"/>
  <c r="Y56" i="1"/>
  <c r="Y584" i="1"/>
  <c r="Y368" i="1"/>
  <c r="Y192" i="1"/>
  <c r="Y523" i="1"/>
  <c r="Y379" i="1"/>
  <c r="Y299" i="1"/>
  <c r="Y71" i="1"/>
  <c r="Y549" i="1"/>
  <c r="Y493" i="1"/>
  <c r="Y165" i="1"/>
  <c r="Y381" i="1"/>
  <c r="Y201" i="1"/>
  <c r="Y185" i="1"/>
  <c r="Y45" i="1"/>
  <c r="Y320" i="1"/>
  <c r="Y256" i="1"/>
  <c r="Y184" i="1"/>
  <c r="Y132" i="1"/>
  <c r="Y88" i="1"/>
  <c r="Y44" i="1"/>
  <c r="Y511" i="1"/>
  <c r="Y487" i="1"/>
  <c r="Y463" i="1"/>
  <c r="Y367" i="1"/>
  <c r="Y343" i="1"/>
  <c r="Y319" i="1"/>
  <c r="Y287" i="1"/>
  <c r="Y223" i="1"/>
  <c r="Y87" i="1"/>
  <c r="Y31" i="1"/>
  <c r="Y526" i="1"/>
  <c r="Y490" i="1"/>
  <c r="Y466" i="1"/>
  <c r="Y442" i="1"/>
  <c r="Y406" i="1"/>
  <c r="Y362" i="1"/>
  <c r="Y334" i="1"/>
  <c r="Y262" i="1"/>
  <c r="Y154" i="1"/>
  <c r="Y82" i="1"/>
  <c r="Y46" i="1"/>
  <c r="Y14" i="1"/>
  <c r="C53" i="2"/>
  <c r="H15" i="1"/>
  <c r="H16" i="1"/>
  <c r="H48" i="1"/>
  <c r="H49" i="1"/>
  <c r="H57" i="1"/>
  <c r="H34" i="1"/>
  <c r="H50" i="1"/>
  <c r="H35" i="1"/>
  <c r="H51" i="1"/>
  <c r="H36" i="1"/>
  <c r="H44" i="1"/>
  <c r="H38" i="1"/>
  <c r="H47" i="1"/>
  <c r="H13" i="1"/>
  <c r="H29" i="1"/>
  <c r="H37" i="1"/>
  <c r="W11" i="1"/>
  <c r="V12" i="1" s="1"/>
  <c r="BL64" i="1" l="1"/>
  <c r="BV64" i="1"/>
  <c r="BU64" i="1"/>
  <c r="BH64" i="1"/>
  <c r="BW64" i="1"/>
  <c r="AX64" i="1"/>
  <c r="BG64" i="1"/>
  <c r="BF64" i="1"/>
  <c r="AW64" i="1"/>
  <c r="BM64" i="1"/>
  <c r="AH64" i="1"/>
  <c r="I51" i="1"/>
  <c r="U499" i="1" s="1"/>
  <c r="I36" i="1"/>
  <c r="U319" i="1" s="1"/>
  <c r="I16" i="1"/>
  <c r="U79" i="1" s="1"/>
  <c r="I46" i="1"/>
  <c r="U439" i="1" s="1"/>
  <c r="I12" i="1"/>
  <c r="U31" i="1" s="1"/>
  <c r="I56" i="1"/>
  <c r="U559" i="1" s="1"/>
  <c r="I19" i="1"/>
  <c r="U115" i="1" s="1"/>
  <c r="I15" i="1"/>
  <c r="U67" i="1" s="1"/>
  <c r="I30" i="1"/>
  <c r="U247" i="1" s="1"/>
  <c r="I11" i="1"/>
  <c r="U19" i="1" s="1"/>
  <c r="I32" i="1"/>
  <c r="U271" i="1" s="1"/>
  <c r="I55" i="1"/>
  <c r="U547" i="1" s="1"/>
  <c r="I18" i="1"/>
  <c r="U103" i="1" s="1"/>
  <c r="I14" i="1"/>
  <c r="U55" i="1" s="1"/>
  <c r="I43" i="1"/>
  <c r="U403" i="1" s="1"/>
  <c r="I24" i="1"/>
  <c r="U175" i="1" s="1"/>
  <c r="I23" i="1"/>
  <c r="U163" i="1" s="1"/>
  <c r="I17" i="1"/>
  <c r="U91" i="1" s="1"/>
  <c r="I29" i="1"/>
  <c r="U235" i="1" s="1"/>
  <c r="I50" i="1"/>
  <c r="U487" i="1" s="1"/>
  <c r="I53" i="1"/>
  <c r="U523" i="1" s="1"/>
  <c r="I58" i="1"/>
  <c r="U583" i="1" s="1"/>
  <c r="I45" i="1"/>
  <c r="U427" i="1" s="1"/>
  <c r="I25" i="1"/>
  <c r="U187" i="1" s="1"/>
  <c r="I13" i="1"/>
  <c r="U43" i="1" s="1"/>
  <c r="I34" i="1"/>
  <c r="U295" i="1" s="1"/>
  <c r="I31" i="1"/>
  <c r="U259" i="1" s="1"/>
  <c r="I42" i="1"/>
  <c r="U391" i="1" s="1"/>
  <c r="I21" i="1"/>
  <c r="U139" i="1" s="1"/>
  <c r="I40" i="1"/>
  <c r="U367" i="1" s="1"/>
  <c r="I37" i="1"/>
  <c r="U331" i="1" s="1"/>
  <c r="I47" i="1"/>
  <c r="U451" i="1" s="1"/>
  <c r="I57" i="1"/>
  <c r="U571" i="1" s="1"/>
  <c r="I54" i="1"/>
  <c r="U535" i="1" s="1"/>
  <c r="I26" i="1"/>
  <c r="U199" i="1" s="1"/>
  <c r="I28" i="1"/>
  <c r="U223" i="1" s="1"/>
  <c r="I38" i="1"/>
  <c r="U343" i="1" s="1"/>
  <c r="I22" i="1"/>
  <c r="U151" i="1" s="1"/>
  <c r="I41" i="1"/>
  <c r="U379" i="1" s="1"/>
  <c r="I20" i="1"/>
  <c r="U127" i="1" s="1"/>
  <c r="I35" i="1"/>
  <c r="U307" i="1" s="1"/>
  <c r="I49" i="1"/>
  <c r="U475" i="1" s="1"/>
  <c r="I44" i="1"/>
  <c r="U415" i="1" s="1"/>
  <c r="I48" i="1"/>
  <c r="U463" i="1" s="1"/>
  <c r="I39" i="1"/>
  <c r="U355" i="1" s="1"/>
  <c r="I52" i="1"/>
  <c r="U511" i="1" s="1"/>
  <c r="I33" i="1"/>
  <c r="U283" i="1" s="1"/>
  <c r="I27" i="1"/>
  <c r="U211" i="1" s="1"/>
  <c r="W12" i="1"/>
  <c r="V13" i="1" s="1"/>
  <c r="X13" i="1" s="1"/>
  <c r="CZ64" i="1" l="1"/>
  <c r="CX64" i="1"/>
  <c r="DA64" i="1"/>
  <c r="DM64" i="1"/>
  <c r="DP64" i="1"/>
  <c r="CP64" i="1"/>
  <c r="DE64" i="1"/>
  <c r="CY64" i="1"/>
  <c r="DO64" i="1"/>
  <c r="DN64" i="1"/>
  <c r="CQ64" i="1"/>
  <c r="DF64" i="1"/>
  <c r="W13" i="1"/>
  <c r="V14" i="1" s="1"/>
  <c r="W14" i="1" s="1"/>
  <c r="V15" i="1" s="1"/>
  <c r="Y13" i="1"/>
  <c r="X15" i="1" l="1"/>
  <c r="W15" i="1" l="1"/>
  <c r="V16" i="1" s="1"/>
  <c r="W16" i="1" s="1"/>
  <c r="V17" i="1" s="1"/>
  <c r="Y15" i="1"/>
  <c r="W17" i="1" l="1"/>
  <c r="V18" i="1" s="1"/>
  <c r="X18" i="1" l="1"/>
  <c r="AT16" i="1" l="1"/>
  <c r="W18" i="1"/>
  <c r="V19" i="1" s="1"/>
  <c r="W19" i="1" s="1"/>
  <c r="V20" i="1" s="1"/>
  <c r="Y18" i="1"/>
  <c r="BI16" i="1" l="1"/>
  <c r="BX16" i="1"/>
  <c r="W20" i="1"/>
  <c r="V21" i="1" s="1"/>
  <c r="DB16" i="1" l="1"/>
  <c r="DQ16" i="1"/>
  <c r="W21" i="1"/>
  <c r="V22" i="1" s="1"/>
  <c r="W22" i="1" l="1"/>
  <c r="V23" i="1" s="1"/>
  <c r="W23" i="1" l="1"/>
  <c r="V24" i="1" s="1"/>
  <c r="W24" i="1" l="1"/>
  <c r="V25" i="1" s="1"/>
  <c r="W25" i="1" l="1"/>
  <c r="V26" i="1" s="1"/>
  <c r="X26" i="1" l="1"/>
  <c r="W26" i="1" l="1"/>
  <c r="V27" i="1" s="1"/>
  <c r="X27" i="1" s="1"/>
  <c r="Y26" i="1"/>
  <c r="Y27" i="1" l="1"/>
  <c r="W27" i="1"/>
  <c r="V28" i="1" s="1"/>
  <c r="X28" i="1" s="1"/>
  <c r="W28" i="1" l="1"/>
  <c r="V29" i="1" s="1"/>
  <c r="X29" i="1" s="1"/>
  <c r="Y28" i="1"/>
  <c r="Y29" i="1" l="1"/>
  <c r="W29" i="1"/>
  <c r="V30" i="1" s="1"/>
  <c r="X30" i="1" s="1"/>
  <c r="BX17" i="1" l="1"/>
  <c r="AT17" i="1"/>
  <c r="W30" i="1"/>
  <c r="V31" i="1" s="1"/>
  <c r="W31" i="1" s="1"/>
  <c r="V32" i="1" s="1"/>
  <c r="Y30" i="1"/>
  <c r="DB17" i="1" l="1"/>
  <c r="BI17" i="1"/>
  <c r="DQ17" i="1"/>
  <c r="W32" i="1"/>
  <c r="V33" i="1" s="1"/>
  <c r="W33" i="1" l="1"/>
  <c r="V34" i="1" s="1"/>
  <c r="W34" i="1" l="1"/>
  <c r="V35" i="1" s="1"/>
  <c r="W35" i="1" l="1"/>
  <c r="V36" i="1" s="1"/>
  <c r="W36" i="1" l="1"/>
  <c r="V37" i="1" s="1"/>
  <c r="W37" i="1" l="1"/>
  <c r="V38" i="1" s="1"/>
  <c r="W38" i="1" l="1"/>
  <c r="V39" i="1" s="1"/>
  <c r="X39" i="1" l="1"/>
  <c r="Y39" i="1" l="1"/>
  <c r="W39" i="1"/>
  <c r="V40" i="1" s="1"/>
  <c r="W40" i="1" s="1"/>
  <c r="V41" i="1" s="1"/>
  <c r="W41" i="1" l="1"/>
  <c r="V42" i="1" s="1"/>
  <c r="X42" i="1" l="1"/>
  <c r="Y42" i="1" l="1"/>
  <c r="W42" i="1"/>
  <c r="V43" i="1" s="1"/>
  <c r="W43" i="1" s="1"/>
  <c r="V44" i="1" s="1"/>
  <c r="BX18" i="1" l="1"/>
  <c r="AC13" i="1"/>
  <c r="BI18" i="1"/>
  <c r="AT18" i="1"/>
  <c r="W44" i="1"/>
  <c r="V45" i="1" s="1"/>
  <c r="DQ18" i="1" l="1"/>
  <c r="DB18" i="1"/>
  <c r="W45" i="1"/>
  <c r="V46" i="1" s="1"/>
  <c r="W46" i="1" l="1"/>
  <c r="V47" i="1" s="1"/>
  <c r="W47" i="1" l="1"/>
  <c r="V48" i="1" s="1"/>
  <c r="W48" i="1" l="1"/>
  <c r="V49" i="1" s="1"/>
  <c r="X49" i="1" l="1"/>
  <c r="Y49" i="1" l="1"/>
  <c r="W49" i="1"/>
  <c r="V50" i="1" s="1"/>
  <c r="X50" i="1" s="1"/>
  <c r="Y50" i="1" l="1"/>
  <c r="W50" i="1"/>
  <c r="V51" i="1" s="1"/>
  <c r="X51" i="1" s="1"/>
  <c r="W51" i="1" l="1"/>
  <c r="V52" i="1" s="1"/>
  <c r="X52" i="1" s="1"/>
  <c r="Y51" i="1"/>
  <c r="W52" i="1" l="1"/>
  <c r="V53" i="1" s="1"/>
  <c r="W53" i="1" s="1"/>
  <c r="V54" i="1" s="1"/>
  <c r="Y52" i="1"/>
  <c r="X54" i="1" l="1"/>
  <c r="AT19" i="1" l="1"/>
  <c r="W54" i="1"/>
  <c r="V55" i="1" s="1"/>
  <c r="W55" i="1" s="1"/>
  <c r="V56" i="1" s="1"/>
  <c r="Y54" i="1"/>
  <c r="BI19" i="1" l="1"/>
  <c r="BX19" i="1"/>
  <c r="W56" i="1"/>
  <c r="V57" i="1" s="1"/>
  <c r="DB19" i="1" l="1"/>
  <c r="DQ19" i="1"/>
  <c r="W57" i="1"/>
  <c r="V58" i="1" s="1"/>
  <c r="W58" i="1" l="1"/>
  <c r="V59" i="1" s="1"/>
  <c r="W59" i="1" l="1"/>
  <c r="V60" i="1" s="1"/>
  <c r="W60" i="1" l="1"/>
  <c r="V61" i="1" s="1"/>
  <c r="X61" i="1" l="1"/>
  <c r="W61" i="1" l="1"/>
  <c r="V62" i="1" s="1"/>
  <c r="X62" i="1" s="1"/>
  <c r="Y61" i="1"/>
  <c r="W62" i="1" l="1"/>
  <c r="V63" i="1" s="1"/>
  <c r="X63" i="1" s="1"/>
  <c r="Y62" i="1"/>
  <c r="Y63" i="1" l="1"/>
  <c r="W63" i="1"/>
  <c r="V64" i="1" s="1"/>
  <c r="X64" i="1" s="1"/>
  <c r="Y64" i="1" l="1"/>
  <c r="W64" i="1"/>
  <c r="V65" i="1" s="1"/>
  <c r="W65" i="1" s="1"/>
  <c r="V66" i="1" s="1"/>
  <c r="X66" i="1" l="1"/>
  <c r="AT20" i="1" l="1"/>
  <c r="W66" i="1"/>
  <c r="V67" i="1" s="1"/>
  <c r="W67" i="1" s="1"/>
  <c r="V68" i="1" s="1"/>
  <c r="Y66" i="1"/>
  <c r="DQ20" i="1" l="1"/>
  <c r="DB20" i="1"/>
  <c r="BI20" i="1"/>
  <c r="BX20" i="1"/>
  <c r="W68" i="1"/>
  <c r="V69" i="1" s="1"/>
  <c r="W69" i="1" l="1"/>
  <c r="V70" i="1" s="1"/>
  <c r="W70" i="1" l="1"/>
  <c r="V71" i="1" s="1"/>
  <c r="W71" i="1" l="1"/>
  <c r="V72" i="1" s="1"/>
  <c r="W72" i="1" l="1"/>
  <c r="V73" i="1" s="1"/>
  <c r="W73" i="1" l="1"/>
  <c r="V74" i="1" s="1"/>
  <c r="W74" i="1" l="1"/>
  <c r="V75" i="1" s="1"/>
  <c r="X75" i="1" l="1"/>
  <c r="Y75" i="1" l="1"/>
  <c r="W75" i="1"/>
  <c r="V76" i="1" s="1"/>
  <c r="X76" i="1" s="1"/>
  <c r="W76" i="1" l="1"/>
  <c r="V77" i="1" s="1"/>
  <c r="X77" i="1" s="1"/>
  <c r="Y76" i="1"/>
  <c r="W77" i="1" l="1"/>
  <c r="V78" i="1" s="1"/>
  <c r="X78" i="1" s="1"/>
  <c r="Y77" i="1"/>
  <c r="AT21" i="1" l="1"/>
  <c r="BX21" i="1"/>
  <c r="BI21" i="1"/>
  <c r="W78" i="1"/>
  <c r="V79" i="1" s="1"/>
  <c r="W79" i="1" s="1"/>
  <c r="V80" i="1" s="1"/>
  <c r="Y78" i="1"/>
  <c r="DQ21" i="1" l="1"/>
  <c r="DB21" i="1"/>
  <c r="W80" i="1"/>
  <c r="V81" i="1" s="1"/>
  <c r="W81" i="1" l="1"/>
  <c r="V82" i="1" s="1"/>
  <c r="W82" i="1" l="1"/>
  <c r="V83" i="1" s="1"/>
  <c r="W83" i="1" l="1"/>
  <c r="V84" i="1" s="1"/>
  <c r="W84" i="1" l="1"/>
  <c r="V85" i="1" s="1"/>
  <c r="W85" i="1" l="1"/>
  <c r="V86" i="1" s="1"/>
  <c r="W86" i="1" l="1"/>
  <c r="V87" i="1" s="1"/>
  <c r="W87" i="1" l="1"/>
  <c r="V88" i="1" s="1"/>
  <c r="W88" i="1" l="1"/>
  <c r="V89" i="1" s="1"/>
  <c r="X89" i="1" l="1"/>
  <c r="W89" i="1" l="1"/>
  <c r="V90" i="1" s="1"/>
  <c r="X90" i="1" s="1"/>
  <c r="Y89" i="1"/>
  <c r="BX22" i="1" l="1"/>
  <c r="BI22" i="1"/>
  <c r="Y90" i="1"/>
  <c r="AT22" i="1"/>
  <c r="AC17" i="1"/>
  <c r="W90" i="1"/>
  <c r="V91" i="1" s="1"/>
  <c r="W91" i="1" s="1"/>
  <c r="V92" i="1" s="1"/>
  <c r="DQ22" i="1" l="1"/>
  <c r="DB22" i="1"/>
  <c r="W92" i="1"/>
  <c r="V93" i="1" s="1"/>
  <c r="W93" i="1" l="1"/>
  <c r="V94" i="1" s="1"/>
  <c r="W94" i="1" l="1"/>
  <c r="V95" i="1" s="1"/>
  <c r="W95" i="1" l="1"/>
  <c r="V96" i="1" s="1"/>
  <c r="W96" i="1" l="1"/>
  <c r="V97" i="1" s="1"/>
  <c r="X97" i="1" l="1"/>
  <c r="W97" i="1" l="1"/>
  <c r="V98" i="1" s="1"/>
  <c r="X98" i="1" s="1"/>
  <c r="Y97" i="1"/>
  <c r="W98" i="1" l="1"/>
  <c r="V99" i="1" s="1"/>
  <c r="W99" i="1" s="1"/>
  <c r="V100" i="1" s="1"/>
  <c r="Y98" i="1"/>
  <c r="X100" i="1" l="1"/>
  <c r="W100" i="1" l="1"/>
  <c r="V101" i="1" s="1"/>
  <c r="X101" i="1" s="1"/>
  <c r="Y100" i="1"/>
  <c r="W101" i="1" l="1"/>
  <c r="V102" i="1" s="1"/>
  <c r="X102" i="1" s="1"/>
  <c r="Y101" i="1"/>
  <c r="AT23" i="1" l="1"/>
  <c r="BX23" i="1"/>
  <c r="BI23" i="1"/>
  <c r="W102" i="1"/>
  <c r="V103" i="1" s="1"/>
  <c r="W103" i="1" s="1"/>
  <c r="V104" i="1" s="1"/>
  <c r="Y102" i="1"/>
  <c r="DQ23" i="1" l="1"/>
  <c r="DB23" i="1"/>
  <c r="W104" i="1"/>
  <c r="V105" i="1" s="1"/>
  <c r="W105" i="1" l="1"/>
  <c r="V106" i="1" s="1"/>
  <c r="W106" i="1" l="1"/>
  <c r="V107" i="1" s="1"/>
  <c r="W107" i="1" l="1"/>
  <c r="V108" i="1" s="1"/>
  <c r="W108" i="1" l="1"/>
  <c r="V109" i="1" s="1"/>
  <c r="X109" i="1" l="1"/>
  <c r="Y109" i="1" l="1"/>
  <c r="W109" i="1"/>
  <c r="V110" i="1" s="1"/>
  <c r="X110" i="1" s="1"/>
  <c r="W110" i="1" l="1"/>
  <c r="V111" i="1" s="1"/>
  <c r="X111" i="1" s="1"/>
  <c r="Y110" i="1"/>
  <c r="Y111" i="1" l="1"/>
  <c r="W111" i="1"/>
  <c r="V112" i="1" s="1"/>
  <c r="X112" i="1" s="1"/>
  <c r="Y112" i="1" l="1"/>
  <c r="W112" i="1"/>
  <c r="V113" i="1" s="1"/>
  <c r="X113" i="1" s="1"/>
  <c r="W113" i="1" l="1"/>
  <c r="V114" i="1" s="1"/>
  <c r="X114" i="1" s="1"/>
  <c r="Y113" i="1"/>
  <c r="BX24" i="1" l="1"/>
  <c r="BI24" i="1"/>
  <c r="Y114" i="1"/>
  <c r="AT24" i="1"/>
  <c r="W114" i="1"/>
  <c r="V115" i="1" s="1"/>
  <c r="W115" i="1" s="1"/>
  <c r="V116" i="1" s="1"/>
  <c r="DQ24" i="1" l="1"/>
  <c r="DB24" i="1"/>
  <c r="W116" i="1"/>
  <c r="V117" i="1" s="1"/>
  <c r="W117" i="1" l="1"/>
  <c r="V118" i="1" s="1"/>
  <c r="W118" i="1" l="1"/>
  <c r="V119" i="1" s="1"/>
  <c r="W119" i="1" l="1"/>
  <c r="V120" i="1" s="1"/>
  <c r="W120" i="1" l="1"/>
  <c r="V121" i="1" s="1"/>
  <c r="X121" i="1" l="1"/>
  <c r="W121" i="1" l="1"/>
  <c r="V122" i="1" s="1"/>
  <c r="X122" i="1" s="1"/>
  <c r="Y121" i="1"/>
  <c r="Y122" i="1" l="1"/>
  <c r="W122" i="1"/>
  <c r="V123" i="1" s="1"/>
  <c r="X123" i="1" s="1"/>
  <c r="Y123" i="1" l="1"/>
  <c r="W123" i="1"/>
  <c r="V124" i="1" s="1"/>
  <c r="X124" i="1" s="1"/>
  <c r="W124" i="1" l="1"/>
  <c r="V125" i="1" s="1"/>
  <c r="X125" i="1" s="1"/>
  <c r="Y124" i="1"/>
  <c r="Y125" i="1" l="1"/>
  <c r="W125" i="1"/>
  <c r="V126" i="1" s="1"/>
  <c r="X126" i="1" s="1"/>
  <c r="BX25" i="1" l="1"/>
  <c r="BI25" i="1"/>
  <c r="Y126" i="1"/>
  <c r="AT25" i="1"/>
  <c r="W126" i="1"/>
  <c r="V127" i="1" s="1"/>
  <c r="W127" i="1" s="1"/>
  <c r="V128" i="1" s="1"/>
  <c r="AC20" i="1" l="1"/>
  <c r="DQ25" i="1"/>
  <c r="DB25" i="1"/>
  <c r="W128" i="1"/>
  <c r="V129" i="1" s="1"/>
  <c r="W129" i="1" l="1"/>
  <c r="V130" i="1" s="1"/>
  <c r="W130" i="1" l="1"/>
  <c r="V131" i="1" s="1"/>
  <c r="W131" i="1" l="1"/>
  <c r="V132" i="1" s="1"/>
  <c r="W132" i="1" l="1"/>
  <c r="V133" i="1" s="1"/>
  <c r="X133" i="1" l="1"/>
  <c r="Y133" i="1" l="1"/>
  <c r="W133" i="1"/>
  <c r="V134" i="1" s="1"/>
  <c r="X134" i="1" s="1"/>
  <c r="Y134" i="1" l="1"/>
  <c r="W134" i="1"/>
  <c r="V135" i="1" s="1"/>
  <c r="W135" i="1" s="1"/>
  <c r="V136" i="1" s="1"/>
  <c r="W136" i="1" l="1"/>
  <c r="V137" i="1" s="1"/>
  <c r="W137" i="1" l="1"/>
  <c r="V138" i="1" s="1"/>
  <c r="X138" i="1" l="1"/>
  <c r="BX26" i="1" l="1"/>
  <c r="BI26" i="1"/>
  <c r="Y138" i="1"/>
  <c r="AT26" i="1"/>
  <c r="W138" i="1"/>
  <c r="V139" i="1" s="1"/>
  <c r="W139" i="1" s="1"/>
  <c r="V140" i="1" s="1"/>
  <c r="AC21" i="1" l="1"/>
  <c r="DQ26" i="1"/>
  <c r="DB26" i="1"/>
  <c r="W140" i="1"/>
  <c r="V141" i="1" s="1"/>
  <c r="W141" i="1" l="1"/>
  <c r="V142" i="1" s="1"/>
  <c r="W142" i="1" l="1"/>
  <c r="V143" i="1" s="1"/>
  <c r="W143" i="1" l="1"/>
  <c r="V144" i="1" s="1"/>
  <c r="W144" i="1" l="1"/>
  <c r="V145" i="1" s="1"/>
  <c r="X145" i="1" l="1"/>
  <c r="Y145" i="1" l="1"/>
  <c r="W145" i="1"/>
  <c r="V146" i="1" s="1"/>
  <c r="W146" i="1" s="1"/>
  <c r="V147" i="1" s="1"/>
  <c r="W147" i="1" l="1"/>
  <c r="V148" i="1" s="1"/>
  <c r="W148" i="1" l="1"/>
  <c r="V149" i="1" s="1"/>
  <c r="W149" i="1" l="1"/>
  <c r="V150" i="1" s="1"/>
  <c r="X150" i="1" l="1"/>
  <c r="BX27" i="1" l="1"/>
  <c r="BI27" i="1"/>
  <c r="Y150" i="1"/>
  <c r="AT27" i="1"/>
  <c r="W150" i="1"/>
  <c r="V151" i="1" s="1"/>
  <c r="W151" i="1" s="1"/>
  <c r="AC22" i="1" l="1"/>
  <c r="DQ27" i="1"/>
  <c r="DB27" i="1"/>
  <c r="V152" i="1"/>
  <c r="W152" i="1" s="1"/>
  <c r="V153" i="1" s="1"/>
  <c r="W153" i="1" l="1"/>
  <c r="V154" i="1" s="1"/>
  <c r="W154" i="1" l="1"/>
  <c r="V155" i="1" s="1"/>
  <c r="W155" i="1" l="1"/>
  <c r="V156" i="1" s="1"/>
  <c r="W156" i="1" l="1"/>
  <c r="V157" i="1" s="1"/>
  <c r="W157" i="1" l="1"/>
  <c r="V158" i="1" s="1"/>
  <c r="W158" i="1" l="1"/>
  <c r="V159" i="1" s="1"/>
  <c r="W159" i="1" l="1"/>
  <c r="V160" i="1" s="1"/>
  <c r="W160" i="1" l="1"/>
  <c r="V161" i="1" s="1"/>
  <c r="X161" i="1" l="1"/>
  <c r="W161" i="1" l="1"/>
  <c r="V162" i="1" s="1"/>
  <c r="X162" i="1" s="1"/>
  <c r="Y161" i="1"/>
  <c r="BI28" i="1" l="1"/>
  <c r="BX28" i="1"/>
  <c r="Y162" i="1"/>
  <c r="AT28" i="1"/>
  <c r="AC23" i="1"/>
  <c r="W162" i="1"/>
  <c r="V163" i="1" s="1"/>
  <c r="W163" i="1" s="1"/>
  <c r="V164" i="1" s="1"/>
  <c r="DQ28" i="1" l="1"/>
  <c r="DB28" i="1"/>
  <c r="W164" i="1"/>
  <c r="V165" i="1" s="1"/>
  <c r="W165" i="1" l="1"/>
  <c r="V166" i="1" s="1"/>
  <c r="W166" i="1" l="1"/>
  <c r="V167" i="1" s="1"/>
  <c r="W167" i="1" l="1"/>
  <c r="V168" i="1" s="1"/>
  <c r="W168" i="1" l="1"/>
  <c r="V169" i="1" s="1"/>
  <c r="W169" i="1" l="1"/>
  <c r="V170" i="1" s="1"/>
  <c r="X170" i="1" l="1"/>
  <c r="Y170" i="1" l="1"/>
  <c r="W170" i="1"/>
  <c r="V171" i="1" s="1"/>
  <c r="X171" i="1" s="1"/>
  <c r="W171" i="1" l="1"/>
  <c r="V172" i="1" s="1"/>
  <c r="X172" i="1" s="1"/>
  <c r="Y171" i="1"/>
  <c r="Y172" i="1" l="1"/>
  <c r="W172" i="1"/>
  <c r="V173" i="1" s="1"/>
  <c r="X173" i="1" s="1"/>
  <c r="Y173" i="1" l="1"/>
  <c r="W173" i="1"/>
  <c r="V174" i="1" s="1"/>
  <c r="X174" i="1" s="1"/>
  <c r="AT29" i="1" l="1"/>
  <c r="BX29" i="1"/>
  <c r="BI29" i="1"/>
  <c r="W174" i="1"/>
  <c r="V175" i="1" s="1"/>
  <c r="W175" i="1" s="1"/>
  <c r="V176" i="1" s="1"/>
  <c r="Y174" i="1"/>
  <c r="DQ29" i="1" l="1"/>
  <c r="DB29" i="1"/>
  <c r="W176" i="1"/>
  <c r="V177" i="1" s="1"/>
  <c r="W177" i="1" l="1"/>
  <c r="V178" i="1" s="1"/>
  <c r="W178" i="1" l="1"/>
  <c r="V179" i="1" s="1"/>
  <c r="W179" i="1" l="1"/>
  <c r="V180" i="1" s="1"/>
  <c r="W180" i="1" l="1"/>
  <c r="V181" i="1" s="1"/>
  <c r="X181" i="1" l="1"/>
  <c r="Y181" i="1" l="1"/>
  <c r="W181" i="1"/>
  <c r="V182" i="1" s="1"/>
  <c r="X182" i="1" s="1"/>
  <c r="Y182" i="1" l="1"/>
  <c r="W182" i="1"/>
  <c r="V183" i="1" s="1"/>
  <c r="W183" i="1" s="1"/>
  <c r="V184" i="1" l="1"/>
  <c r="W184" i="1" s="1"/>
  <c r="V185" i="1" s="1"/>
  <c r="W185" i="1" l="1"/>
  <c r="V186" i="1" s="1"/>
  <c r="X186" i="1" l="1"/>
  <c r="BX30" i="1" l="1"/>
  <c r="BI30" i="1"/>
  <c r="Y186" i="1"/>
  <c r="AT30" i="1"/>
  <c r="W186" i="1"/>
  <c r="V187" i="1" s="1"/>
  <c r="W187" i="1" s="1"/>
  <c r="DQ30" i="1" l="1"/>
  <c r="DB30" i="1"/>
  <c r="V188" i="1"/>
  <c r="W188" i="1" s="1"/>
  <c r="V189" i="1" s="1"/>
  <c r="W189" i="1" l="1"/>
  <c r="V190" i="1" s="1"/>
  <c r="W190" i="1" l="1"/>
  <c r="V191" i="1" s="1"/>
  <c r="W191" i="1" l="1"/>
  <c r="V192" i="1" s="1"/>
  <c r="W192" i="1" l="1"/>
  <c r="V193" i="1" s="1"/>
  <c r="W193" i="1" l="1"/>
  <c r="V194" i="1" s="1"/>
  <c r="X194" i="1" l="1"/>
  <c r="Y194" i="1" l="1"/>
  <c r="W194" i="1"/>
  <c r="V195" i="1" s="1"/>
  <c r="X195" i="1" s="1"/>
  <c r="Y195" i="1" l="1"/>
  <c r="W195" i="1"/>
  <c r="V196" i="1" s="1"/>
  <c r="W196" i="1" s="1"/>
  <c r="V197" i="1" s="1"/>
  <c r="W197" i="1" l="1"/>
  <c r="V198" i="1" s="1"/>
  <c r="X198" i="1" l="1"/>
  <c r="BX31" i="1" l="1"/>
  <c r="BI31" i="1"/>
  <c r="Y198" i="1"/>
  <c r="AT31" i="1"/>
  <c r="W198" i="1"/>
  <c r="V199" i="1" s="1"/>
  <c r="W199" i="1" s="1"/>
  <c r="V200" i="1" s="1"/>
  <c r="AC26" i="1" l="1"/>
  <c r="DQ31" i="1"/>
  <c r="DB31" i="1"/>
  <c r="W200" i="1"/>
  <c r="V201" i="1" s="1"/>
  <c r="W201" i="1" l="1"/>
  <c r="V202" i="1" s="1"/>
  <c r="W202" i="1" l="1"/>
  <c r="V203" i="1" s="1"/>
  <c r="W203" i="1" l="1"/>
  <c r="V204" i="1" s="1"/>
  <c r="W204" i="1" l="1"/>
  <c r="V205" i="1" s="1"/>
  <c r="W205" i="1" l="1"/>
  <c r="V206" i="1" s="1"/>
  <c r="W206" i="1" l="1"/>
  <c r="V207" i="1" s="1"/>
  <c r="W207" i="1" l="1"/>
  <c r="V208" i="1" s="1"/>
  <c r="W208" i="1" l="1"/>
  <c r="V209" i="1" s="1"/>
  <c r="X209" i="1" l="1"/>
  <c r="W209" i="1" l="1"/>
  <c r="V210" i="1" s="1"/>
  <c r="X210" i="1" s="1"/>
  <c r="Y209" i="1"/>
  <c r="BX32" i="1" l="1"/>
  <c r="BI32" i="1"/>
  <c r="Y210" i="1"/>
  <c r="AT32" i="1"/>
  <c r="AC27" i="1"/>
  <c r="W210" i="1"/>
  <c r="V211" i="1" s="1"/>
  <c r="W211" i="1" s="1"/>
  <c r="V212" i="1" s="1"/>
  <c r="DQ32" i="1" l="1"/>
  <c r="DB32" i="1"/>
  <c r="W212" i="1"/>
  <c r="V213" i="1" s="1"/>
  <c r="W213" i="1" l="1"/>
  <c r="V214" i="1" s="1"/>
  <c r="W214" i="1" l="1"/>
  <c r="V215" i="1" s="1"/>
  <c r="W215" i="1" l="1"/>
  <c r="V216" i="1" s="1"/>
  <c r="W216" i="1" l="1"/>
  <c r="V217" i="1" s="1"/>
  <c r="X217" i="1" l="1"/>
  <c r="W217" i="1" l="1"/>
  <c r="V218" i="1" s="1"/>
  <c r="W218" i="1" s="1"/>
  <c r="V219" i="1" s="1"/>
  <c r="Y217" i="1"/>
  <c r="W219" i="1" l="1"/>
  <c r="V220" i="1" s="1"/>
  <c r="X220" i="1" l="1"/>
  <c r="Y220" i="1" l="1"/>
  <c r="W220" i="1"/>
  <c r="V221" i="1" s="1"/>
  <c r="X221" i="1" s="1"/>
  <c r="W221" i="1" l="1"/>
  <c r="V222" i="1" s="1"/>
  <c r="X222" i="1" s="1"/>
  <c r="Y221" i="1"/>
  <c r="BX33" i="1" l="1"/>
  <c r="BI33" i="1"/>
  <c r="Y222" i="1"/>
  <c r="AT33" i="1"/>
  <c r="W222" i="1"/>
  <c r="V223" i="1" s="1"/>
  <c r="W223" i="1" s="1"/>
  <c r="V224" i="1" s="1"/>
  <c r="DQ33" i="1" l="1"/>
  <c r="DB33" i="1"/>
  <c r="W224" i="1"/>
  <c r="V225" i="1" s="1"/>
  <c r="W225" i="1" l="1"/>
  <c r="V226" i="1" s="1"/>
  <c r="W226" i="1" l="1"/>
  <c r="V227" i="1" s="1"/>
  <c r="W227" i="1" l="1"/>
  <c r="V228" i="1" s="1"/>
  <c r="W228" i="1" l="1"/>
  <c r="V229" i="1" s="1"/>
  <c r="X229" i="1" l="1"/>
  <c r="W229" i="1" l="1"/>
  <c r="V230" i="1" s="1"/>
  <c r="X230" i="1" s="1"/>
  <c r="Y229" i="1"/>
  <c r="W230" i="1" l="1"/>
  <c r="V231" i="1" s="1"/>
  <c r="X231" i="1" s="1"/>
  <c r="Y230" i="1"/>
  <c r="W231" i="1" l="1"/>
  <c r="V232" i="1" s="1"/>
  <c r="W232" i="1" s="1"/>
  <c r="V233" i="1" s="1"/>
  <c r="Y231" i="1"/>
  <c r="W233" i="1" l="1"/>
  <c r="V234" i="1" s="1"/>
  <c r="X234" i="1" l="1"/>
  <c r="AT34" i="1" l="1"/>
  <c r="BI34" i="1"/>
  <c r="BX34" i="1"/>
  <c r="W234" i="1"/>
  <c r="V235" i="1" s="1"/>
  <c r="W235" i="1" s="1"/>
  <c r="V236" i="1" s="1"/>
  <c r="Y234" i="1"/>
  <c r="DQ34" i="1" l="1"/>
  <c r="DB34" i="1"/>
  <c r="W236" i="1"/>
  <c r="V237" i="1" s="1"/>
  <c r="W237" i="1" l="1"/>
  <c r="V238" i="1" s="1"/>
  <c r="W238" i="1" l="1"/>
  <c r="V239" i="1" s="1"/>
  <c r="W239" i="1" l="1"/>
  <c r="V240" i="1" s="1"/>
  <c r="W240" i="1" l="1"/>
  <c r="V241" i="1" s="1"/>
  <c r="X241" i="1" l="1"/>
  <c r="W241" i="1" l="1"/>
  <c r="V242" i="1" s="1"/>
  <c r="X242" i="1" s="1"/>
  <c r="Y241" i="1"/>
  <c r="Y242" i="1" l="1"/>
  <c r="W242" i="1"/>
  <c r="V243" i="1" s="1"/>
  <c r="X243" i="1" s="1"/>
  <c r="W243" i="1" l="1"/>
  <c r="V244" i="1" s="1"/>
  <c r="X244" i="1" s="1"/>
  <c r="Y243" i="1"/>
  <c r="W244" i="1" l="1"/>
  <c r="V245" i="1" s="1"/>
  <c r="X245" i="1" s="1"/>
  <c r="Y244" i="1"/>
  <c r="Y245" i="1" l="1"/>
  <c r="W245" i="1"/>
  <c r="V246" i="1" s="1"/>
  <c r="X246" i="1" s="1"/>
  <c r="BX35" i="1" l="1"/>
  <c r="BI35" i="1"/>
  <c r="Y246" i="1"/>
  <c r="AT35" i="1"/>
  <c r="W246" i="1"/>
  <c r="V247" i="1" s="1"/>
  <c r="W247" i="1" s="1"/>
  <c r="V248" i="1" s="1"/>
  <c r="DQ35" i="1" l="1"/>
  <c r="DB35" i="1"/>
  <c r="W248" i="1"/>
  <c r="V249" i="1" s="1"/>
  <c r="W249" i="1" l="1"/>
  <c r="V250" i="1" s="1"/>
  <c r="W250" i="1" l="1"/>
  <c r="V251" i="1" s="1"/>
  <c r="W251" i="1" l="1"/>
  <c r="V252" i="1" s="1"/>
  <c r="W252" i="1" l="1"/>
  <c r="V253" i="1" s="1"/>
  <c r="X253" i="1" l="1"/>
  <c r="W253" i="1" l="1"/>
  <c r="V254" i="1" s="1"/>
  <c r="X254" i="1" s="1"/>
  <c r="Y253" i="1"/>
  <c r="Y254" i="1" l="1"/>
  <c r="W254" i="1"/>
  <c r="V255" i="1" s="1"/>
  <c r="X255" i="1" s="1"/>
  <c r="W255" i="1" l="1"/>
  <c r="V256" i="1" s="1"/>
  <c r="W256" i="1" s="1"/>
  <c r="V257" i="1" s="1"/>
  <c r="Y255" i="1"/>
  <c r="W257" i="1" l="1"/>
  <c r="V258" i="1" s="1"/>
  <c r="X258" i="1" l="1"/>
  <c r="BX36" i="1" l="1"/>
  <c r="BI36" i="1"/>
  <c r="Y258" i="1"/>
  <c r="AT36" i="1"/>
  <c r="W258" i="1"/>
  <c r="V259" i="1" s="1"/>
  <c r="W259" i="1" s="1"/>
  <c r="V260" i="1" s="1"/>
  <c r="DQ36" i="1" l="1"/>
  <c r="DB36" i="1"/>
  <c r="W260" i="1"/>
  <c r="V261" i="1" s="1"/>
  <c r="W261" i="1" l="1"/>
  <c r="V262" i="1" s="1"/>
  <c r="W262" i="1" l="1"/>
  <c r="V263" i="1" s="1"/>
  <c r="W263" i="1" l="1"/>
  <c r="V264" i="1" s="1"/>
  <c r="W264" i="1" l="1"/>
  <c r="V265" i="1" s="1"/>
  <c r="X265" i="1" l="1"/>
  <c r="Y265" i="1" l="1"/>
  <c r="W265" i="1"/>
  <c r="V266" i="1" s="1"/>
  <c r="X266" i="1" s="1"/>
  <c r="Y266" i="1" l="1"/>
  <c r="W266" i="1"/>
  <c r="V267" i="1" s="1"/>
  <c r="X267" i="1" s="1"/>
  <c r="W267" i="1" l="1"/>
  <c r="V268" i="1" s="1"/>
  <c r="X268" i="1" s="1"/>
  <c r="Y267" i="1"/>
  <c r="Y268" i="1" l="1"/>
  <c r="W268" i="1"/>
  <c r="V269" i="1" s="1"/>
  <c r="X269" i="1" s="1"/>
  <c r="Y269" i="1" l="1"/>
  <c r="W269" i="1"/>
  <c r="V270" i="1" s="1"/>
  <c r="X270" i="1" s="1"/>
  <c r="BX37" i="1" l="1"/>
  <c r="BI37" i="1"/>
  <c r="Y270" i="1"/>
  <c r="AT37" i="1"/>
  <c r="W270" i="1"/>
  <c r="V271" i="1" s="1"/>
  <c r="W271" i="1" s="1"/>
  <c r="V272" i="1" s="1"/>
  <c r="DQ37" i="1" l="1"/>
  <c r="DB37" i="1"/>
  <c r="W272" i="1"/>
  <c r="V273" i="1" s="1"/>
  <c r="W273" i="1" l="1"/>
  <c r="V274" i="1" s="1"/>
  <c r="W274" i="1" l="1"/>
  <c r="V275" i="1" s="1"/>
  <c r="W275" i="1" l="1"/>
  <c r="V276" i="1" s="1"/>
  <c r="W276" i="1" l="1"/>
  <c r="V277" i="1" s="1"/>
  <c r="W277" i="1" l="1"/>
  <c r="V278" i="1" s="1"/>
  <c r="X278" i="1" l="1"/>
  <c r="Y278" i="1" l="1"/>
  <c r="W278" i="1"/>
  <c r="V279" i="1" s="1"/>
  <c r="X279" i="1" s="1"/>
  <c r="Y279" i="1" l="1"/>
  <c r="W279" i="1"/>
  <c r="V280" i="1" s="1"/>
  <c r="X280" i="1" s="1"/>
  <c r="W280" i="1" l="1"/>
  <c r="V281" i="1" s="1"/>
  <c r="W281" i="1" s="1"/>
  <c r="V282" i="1" s="1"/>
  <c r="Y280" i="1"/>
  <c r="X282" i="1" l="1"/>
  <c r="BI38" i="1" l="1"/>
  <c r="BX38" i="1"/>
  <c r="Y282" i="1"/>
  <c r="AT38" i="1"/>
  <c r="W282" i="1"/>
  <c r="V283" i="1" s="1"/>
  <c r="W283" i="1" s="1"/>
  <c r="V284" i="1" s="1"/>
  <c r="AC33" i="1" l="1"/>
  <c r="DQ38" i="1"/>
  <c r="DB38" i="1"/>
  <c r="W284" i="1"/>
  <c r="V285" i="1" s="1"/>
  <c r="W285" i="1" l="1"/>
  <c r="V286" i="1" s="1"/>
  <c r="W286" i="1" l="1"/>
  <c r="V287" i="1" s="1"/>
  <c r="W287" i="1" l="1"/>
  <c r="V288" i="1" s="1"/>
  <c r="W288" i="1" l="1"/>
  <c r="V289" i="1" s="1"/>
  <c r="X289" i="1" l="1"/>
  <c r="Y289" i="1" l="1"/>
  <c r="W289" i="1"/>
  <c r="V290" i="1" s="1"/>
  <c r="W290" i="1" s="1"/>
  <c r="V291" i="1" l="1"/>
  <c r="X291" i="1" s="1"/>
  <c r="W291" i="1" l="1"/>
  <c r="V292" i="1" s="1"/>
  <c r="X292" i="1" s="1"/>
  <c r="Y291" i="1"/>
  <c r="W292" i="1" l="1"/>
  <c r="V293" i="1" s="1"/>
  <c r="W293" i="1" s="1"/>
  <c r="V294" i="1" s="1"/>
  <c r="Y292" i="1"/>
  <c r="X294" i="1" l="1"/>
  <c r="BX39" i="1" l="1"/>
  <c r="BI39" i="1"/>
  <c r="Y294" i="1"/>
  <c r="AT39" i="1"/>
  <c r="W294" i="1"/>
  <c r="V295" i="1" s="1"/>
  <c r="W295" i="1" s="1"/>
  <c r="V296" i="1" s="1"/>
  <c r="DQ39" i="1" l="1"/>
  <c r="DB39" i="1"/>
  <c r="W296" i="1"/>
  <c r="V297" i="1" s="1"/>
  <c r="W297" i="1" l="1"/>
  <c r="V298" i="1" s="1"/>
  <c r="W298" i="1" l="1"/>
  <c r="V299" i="1" s="1"/>
  <c r="W299" i="1" l="1"/>
  <c r="V300" i="1" s="1"/>
  <c r="W300" i="1" l="1"/>
  <c r="V301" i="1" s="1"/>
  <c r="X301" i="1" l="1"/>
  <c r="W301" i="1" l="1"/>
  <c r="V302" i="1" s="1"/>
  <c r="X302" i="1" s="1"/>
  <c r="Y301" i="1"/>
  <c r="Y302" i="1" l="1"/>
  <c r="W302" i="1"/>
  <c r="V303" i="1" s="1"/>
  <c r="X303" i="1" s="1"/>
  <c r="Y303" i="1" l="1"/>
  <c r="W303" i="1"/>
  <c r="V304" i="1" s="1"/>
  <c r="W304" i="1" s="1"/>
  <c r="V305" i="1" l="1"/>
  <c r="W305" i="1" s="1"/>
  <c r="V306" i="1" s="1"/>
  <c r="X306" i="1" l="1"/>
  <c r="BX40" i="1" l="1"/>
  <c r="BI40" i="1"/>
  <c r="Y306" i="1"/>
  <c r="AT40" i="1"/>
  <c r="W306" i="1"/>
  <c r="V307" i="1" s="1"/>
  <c r="W307" i="1" s="1"/>
  <c r="V308" i="1" s="1"/>
  <c r="AC35" i="1" l="1"/>
  <c r="DQ40" i="1"/>
  <c r="DB40" i="1"/>
  <c r="W308" i="1"/>
  <c r="V309" i="1" s="1"/>
  <c r="W309" i="1" l="1"/>
  <c r="V310" i="1" s="1"/>
  <c r="W310" i="1" l="1"/>
  <c r="V311" i="1" s="1"/>
  <c r="W311" i="1" l="1"/>
  <c r="V312" i="1" s="1"/>
  <c r="W312" i="1" l="1"/>
  <c r="V313" i="1" s="1"/>
  <c r="X313" i="1" l="1"/>
  <c r="Y313" i="1" l="1"/>
  <c r="W313" i="1"/>
  <c r="V314" i="1" s="1"/>
  <c r="X314" i="1" s="1"/>
  <c r="Y314" i="1" l="1"/>
  <c r="W314" i="1"/>
  <c r="V315" i="1" s="1"/>
  <c r="X315" i="1" s="1"/>
  <c r="Y315" i="1" l="1"/>
  <c r="W315" i="1"/>
  <c r="V316" i="1" s="1"/>
  <c r="X316" i="1" s="1"/>
  <c r="Y316" i="1" l="1"/>
  <c r="W316" i="1"/>
  <c r="V317" i="1" s="1"/>
  <c r="X317" i="1" s="1"/>
  <c r="Y317" i="1" l="1"/>
  <c r="W317" i="1"/>
  <c r="V318" i="1" s="1"/>
  <c r="X318" i="1" s="1"/>
  <c r="BX41" i="1" l="1"/>
  <c r="BI41" i="1"/>
  <c r="Y318" i="1"/>
  <c r="AT41" i="1"/>
  <c r="W318" i="1"/>
  <c r="V319" i="1" s="1"/>
  <c r="W319" i="1" s="1"/>
  <c r="V320" i="1" s="1"/>
  <c r="DQ41" i="1" l="1"/>
  <c r="DB41" i="1"/>
  <c r="W320" i="1"/>
  <c r="V321" i="1" s="1"/>
  <c r="W321" i="1" l="1"/>
  <c r="V322" i="1" s="1"/>
  <c r="W322" i="1" l="1"/>
  <c r="V323" i="1" s="1"/>
  <c r="W323" i="1" l="1"/>
  <c r="V324" i="1" s="1"/>
  <c r="W324" i="1" l="1"/>
  <c r="V325" i="1" s="1"/>
  <c r="X325" i="1" l="1"/>
  <c r="Y325" i="1" l="1"/>
  <c r="W325" i="1"/>
  <c r="V326" i="1" s="1"/>
  <c r="W326" i="1" s="1"/>
  <c r="V327" i="1" l="1"/>
  <c r="W327" i="1" s="1"/>
  <c r="V328" i="1" l="1"/>
  <c r="W328" i="1" s="1"/>
  <c r="V329" i="1" s="1"/>
  <c r="X329" i="1" l="1"/>
  <c r="W329" i="1" l="1"/>
  <c r="V330" i="1" s="1"/>
  <c r="X330" i="1" s="1"/>
  <c r="Y329" i="1"/>
  <c r="BX42" i="1" l="1"/>
  <c r="BI42" i="1"/>
  <c r="Y330" i="1"/>
  <c r="AT42" i="1"/>
  <c r="W330" i="1"/>
  <c r="V331" i="1" s="1"/>
  <c r="W331" i="1" s="1"/>
  <c r="V332" i="1" s="1"/>
  <c r="AC37" i="1"/>
  <c r="DQ42" i="1" l="1"/>
  <c r="DB42" i="1"/>
  <c r="W332" i="1"/>
  <c r="V333" i="1" s="1"/>
  <c r="W333" i="1" l="1"/>
  <c r="V334" i="1" s="1"/>
  <c r="W334" i="1" l="1"/>
  <c r="V335" i="1" s="1"/>
  <c r="W335" i="1" l="1"/>
  <c r="V336" i="1" s="1"/>
  <c r="W336" i="1" l="1"/>
  <c r="V337" i="1" s="1"/>
  <c r="W337" i="1" l="1"/>
  <c r="V338" i="1" s="1"/>
  <c r="W338" i="1" l="1"/>
  <c r="V339" i="1" s="1"/>
  <c r="X339" i="1" l="1"/>
  <c r="W339" i="1" l="1"/>
  <c r="V340" i="1" s="1"/>
  <c r="X340" i="1" s="1"/>
  <c r="Y339" i="1"/>
  <c r="W340" i="1" l="1"/>
  <c r="V341" i="1" s="1"/>
  <c r="X341" i="1" s="1"/>
  <c r="Y340" i="1"/>
  <c r="W341" i="1" l="1"/>
  <c r="V342" i="1" s="1"/>
  <c r="X342" i="1" s="1"/>
  <c r="Y341" i="1"/>
  <c r="BX43" i="1" l="1"/>
  <c r="BI43" i="1"/>
  <c r="Y342" i="1"/>
  <c r="AT43" i="1"/>
  <c r="AC38" i="1"/>
  <c r="W342" i="1"/>
  <c r="V343" i="1" s="1"/>
  <c r="W343" i="1" s="1"/>
  <c r="V344" i="1" s="1"/>
  <c r="DQ43" i="1" l="1"/>
  <c r="DB43" i="1"/>
  <c r="W344" i="1"/>
  <c r="V345" i="1" s="1"/>
  <c r="W345" i="1" l="1"/>
  <c r="V346" i="1" s="1"/>
  <c r="W346" i="1" l="1"/>
  <c r="V347" i="1" s="1"/>
  <c r="W347" i="1" l="1"/>
  <c r="V348" i="1" s="1"/>
  <c r="W348" i="1" l="1"/>
  <c r="V349" i="1" s="1"/>
  <c r="X349" i="1" l="1"/>
  <c r="Y349" i="1" l="1"/>
  <c r="W349" i="1"/>
  <c r="V350" i="1" s="1"/>
  <c r="X350" i="1" s="1"/>
  <c r="W350" i="1" l="1"/>
  <c r="V351" i="1" s="1"/>
  <c r="X351" i="1" s="1"/>
  <c r="Y350" i="1"/>
  <c r="W351" i="1" l="1"/>
  <c r="V352" i="1" s="1"/>
  <c r="X352" i="1" s="1"/>
  <c r="Y351" i="1"/>
  <c r="W352" i="1" l="1"/>
  <c r="V353" i="1" s="1"/>
  <c r="X353" i="1" s="1"/>
  <c r="Y352" i="1"/>
  <c r="Y353" i="1" l="1"/>
  <c r="W353" i="1"/>
  <c r="V354" i="1" s="1"/>
  <c r="X354" i="1" s="1"/>
  <c r="AT44" i="1" l="1"/>
  <c r="BI44" i="1"/>
  <c r="BX44" i="1"/>
  <c r="W354" i="1"/>
  <c r="V355" i="1" s="1"/>
  <c r="W355" i="1" s="1"/>
  <c r="V356" i="1" s="1"/>
  <c r="Y354" i="1"/>
  <c r="DQ44" i="1" l="1"/>
  <c r="DB44" i="1"/>
  <c r="W356" i="1"/>
  <c r="V357" i="1" s="1"/>
  <c r="W357" i="1" l="1"/>
  <c r="V358" i="1" s="1"/>
  <c r="W358" i="1" l="1"/>
  <c r="V359" i="1" s="1"/>
  <c r="W359" i="1" l="1"/>
  <c r="V360" i="1" s="1"/>
  <c r="W360" i="1" l="1"/>
  <c r="V361" i="1" s="1"/>
  <c r="W361" i="1" l="1"/>
  <c r="V362" i="1" s="1"/>
  <c r="W362" i="1" l="1"/>
  <c r="V363" i="1" s="1"/>
  <c r="W363" i="1" l="1"/>
  <c r="V364" i="1" s="1"/>
  <c r="W364" i="1" l="1"/>
  <c r="V365" i="1" s="1"/>
  <c r="X365" i="1" l="1"/>
  <c r="W365" i="1" l="1"/>
  <c r="V366" i="1" s="1"/>
  <c r="X366" i="1" s="1"/>
  <c r="Y365" i="1"/>
  <c r="BX45" i="1" l="1"/>
  <c r="BI45" i="1"/>
  <c r="Y366" i="1"/>
  <c r="AT45" i="1"/>
  <c r="AC40" i="1"/>
  <c r="W366" i="1"/>
  <c r="V367" i="1" s="1"/>
  <c r="W367" i="1" s="1"/>
  <c r="V368" i="1" s="1"/>
  <c r="DQ45" i="1" l="1"/>
  <c r="DB45" i="1"/>
  <c r="W368" i="1"/>
  <c r="V369" i="1" s="1"/>
  <c r="W369" i="1" l="1"/>
  <c r="V370" i="1" s="1"/>
  <c r="W370" i="1" l="1"/>
  <c r="V371" i="1" s="1"/>
  <c r="W371" i="1" l="1"/>
  <c r="V372" i="1" s="1"/>
  <c r="W372" i="1" l="1"/>
  <c r="V373" i="1" s="1"/>
  <c r="X373" i="1" l="1"/>
  <c r="W373" i="1" l="1"/>
  <c r="V374" i="1" s="1"/>
  <c r="X374" i="1" s="1"/>
  <c r="Y373" i="1"/>
  <c r="W374" i="1" l="1"/>
  <c r="V375" i="1" s="1"/>
  <c r="X375" i="1" s="1"/>
  <c r="Y374" i="1"/>
  <c r="W375" i="1" l="1"/>
  <c r="V376" i="1" s="1"/>
  <c r="X376" i="1" s="1"/>
  <c r="Y375" i="1"/>
  <c r="W376" i="1" l="1"/>
  <c r="V377" i="1" s="1"/>
  <c r="X377" i="1" s="1"/>
  <c r="Y376" i="1"/>
  <c r="Y377" i="1" l="1"/>
  <c r="W377" i="1"/>
  <c r="V378" i="1" s="1"/>
  <c r="X378" i="1" s="1"/>
  <c r="AT46" i="1" l="1"/>
  <c r="BX46" i="1"/>
  <c r="BI46" i="1"/>
  <c r="W378" i="1"/>
  <c r="V379" i="1" s="1"/>
  <c r="W379" i="1" s="1"/>
  <c r="V380" i="1" s="1"/>
  <c r="Y378" i="1"/>
  <c r="DQ46" i="1" l="1"/>
  <c r="DB46" i="1"/>
  <c r="W380" i="1"/>
  <c r="V381" i="1" s="1"/>
  <c r="W381" i="1" l="1"/>
  <c r="V382" i="1" s="1"/>
  <c r="W382" i="1" l="1"/>
  <c r="V383" i="1" s="1"/>
  <c r="W383" i="1" l="1"/>
  <c r="V384" i="1" s="1"/>
  <c r="W384" i="1" l="1"/>
  <c r="V385" i="1" s="1"/>
  <c r="W385" i="1" l="1"/>
  <c r="V386" i="1" s="1"/>
  <c r="X386" i="1" l="1"/>
  <c r="Y386" i="1" l="1"/>
  <c r="W386" i="1"/>
  <c r="V387" i="1" s="1"/>
  <c r="X387" i="1" s="1"/>
  <c r="Y387" i="1" l="1"/>
  <c r="W387" i="1"/>
  <c r="V388" i="1" s="1"/>
  <c r="X388" i="1" s="1"/>
  <c r="W388" i="1" l="1"/>
  <c r="V389" i="1" s="1"/>
  <c r="X389" i="1" s="1"/>
  <c r="Y388" i="1"/>
  <c r="W389" i="1" l="1"/>
  <c r="V390" i="1" s="1"/>
  <c r="X390" i="1" s="1"/>
  <c r="Y389" i="1"/>
  <c r="AT47" i="1" l="1"/>
  <c r="BX47" i="1"/>
  <c r="BI47" i="1"/>
  <c r="W390" i="1"/>
  <c r="V391" i="1" s="1"/>
  <c r="W391" i="1" s="1"/>
  <c r="V392" i="1" s="1"/>
  <c r="Y390" i="1"/>
  <c r="DQ47" i="1" l="1"/>
  <c r="DB47" i="1"/>
  <c r="W392" i="1"/>
  <c r="V393" i="1" s="1"/>
  <c r="W393" i="1" l="1"/>
  <c r="V394" i="1" s="1"/>
  <c r="W394" i="1" l="1"/>
  <c r="V395" i="1" s="1"/>
  <c r="W395" i="1" l="1"/>
  <c r="V396" i="1" s="1"/>
  <c r="W396" i="1" l="1"/>
  <c r="V397" i="1" s="1"/>
  <c r="X397" i="1" l="1"/>
  <c r="Y397" i="1" l="1"/>
  <c r="W397" i="1"/>
  <c r="V398" i="1" s="1"/>
  <c r="X398" i="1" s="1"/>
  <c r="W398" i="1" l="1"/>
  <c r="V399" i="1" s="1"/>
  <c r="X399" i="1" s="1"/>
  <c r="Y398" i="1"/>
  <c r="Y399" i="1" l="1"/>
  <c r="W399" i="1"/>
  <c r="V400" i="1" s="1"/>
  <c r="W400" i="1" s="1"/>
  <c r="V401" i="1" s="1"/>
  <c r="W401" i="1" l="1"/>
  <c r="V402" i="1" s="1"/>
  <c r="X402" i="1" l="1"/>
  <c r="BX48" i="1" l="1"/>
  <c r="BI48" i="1"/>
  <c r="Y402" i="1"/>
  <c r="AT48" i="1"/>
  <c r="W402" i="1"/>
  <c r="V403" i="1" s="1"/>
  <c r="W403" i="1" s="1"/>
  <c r="V404" i="1" s="1"/>
  <c r="DQ48" i="1" l="1"/>
  <c r="DB48" i="1"/>
  <c r="W404" i="1"/>
  <c r="V405" i="1" s="1"/>
  <c r="W405" i="1" l="1"/>
  <c r="V406" i="1" s="1"/>
  <c r="W406" i="1" l="1"/>
  <c r="V407" i="1" s="1"/>
  <c r="W407" i="1" l="1"/>
  <c r="V408" i="1" s="1"/>
  <c r="W408" i="1" l="1"/>
  <c r="V409" i="1" s="1"/>
  <c r="W409" i="1" l="1"/>
  <c r="V410" i="1" s="1"/>
  <c r="X410" i="1" l="1"/>
  <c r="Y410" i="1" l="1"/>
  <c r="W410" i="1"/>
  <c r="V411" i="1" s="1"/>
  <c r="W411" i="1" s="1"/>
  <c r="V412" i="1" s="1"/>
  <c r="W412" i="1" l="1"/>
  <c r="V413" i="1" s="1"/>
  <c r="X413" i="1" l="1"/>
  <c r="Y413" i="1" l="1"/>
  <c r="W413" i="1"/>
  <c r="V414" i="1" s="1"/>
  <c r="X414" i="1" s="1"/>
  <c r="BX49" i="1" l="1"/>
  <c r="BI49" i="1"/>
  <c r="AT49" i="1"/>
  <c r="W414" i="1"/>
  <c r="V415" i="1" s="1"/>
  <c r="W415" i="1" s="1"/>
  <c r="V416" i="1" s="1"/>
  <c r="Y414" i="1"/>
  <c r="DQ49" i="1" l="1"/>
  <c r="DB49" i="1"/>
  <c r="W416" i="1"/>
  <c r="V417" i="1" s="1"/>
  <c r="W417" i="1" l="1"/>
  <c r="V418" i="1" s="1"/>
  <c r="W418" i="1" l="1"/>
  <c r="V419" i="1" s="1"/>
  <c r="W419" i="1" l="1"/>
  <c r="V420" i="1" s="1"/>
  <c r="W420" i="1" l="1"/>
  <c r="V421" i="1" s="1"/>
  <c r="X421" i="1" l="1"/>
  <c r="W421" i="1" l="1"/>
  <c r="V422" i="1" s="1"/>
  <c r="X422" i="1" s="1"/>
  <c r="Y421" i="1"/>
  <c r="Y422" i="1" l="1"/>
  <c r="W422" i="1"/>
  <c r="V423" i="1" s="1"/>
  <c r="W423" i="1" s="1"/>
  <c r="V424" i="1" s="1"/>
  <c r="W424" i="1" l="1"/>
  <c r="V425" i="1" s="1"/>
  <c r="X425" i="1" l="1"/>
  <c r="BX50" i="1" l="1"/>
  <c r="BI50" i="1"/>
  <c r="Y425" i="1"/>
  <c r="AT50" i="1"/>
  <c r="W425" i="1"/>
  <c r="V426" i="1" s="1"/>
  <c r="W426" i="1" s="1"/>
  <c r="V427" i="1" s="1"/>
  <c r="AC45" i="1" l="1"/>
  <c r="DQ50" i="1"/>
  <c r="DB50" i="1"/>
  <c r="W427" i="1"/>
  <c r="V428" i="1" s="1"/>
  <c r="W428" i="1" l="1"/>
  <c r="V429" i="1" s="1"/>
  <c r="W429" i="1" l="1"/>
  <c r="V430" i="1" s="1"/>
  <c r="W430" i="1" l="1"/>
  <c r="V431" i="1" s="1"/>
  <c r="W431" i="1" l="1"/>
  <c r="V432" i="1" s="1"/>
  <c r="W432" i="1" l="1"/>
  <c r="V433" i="1" s="1"/>
  <c r="X433" i="1" l="1"/>
  <c r="W433" i="1" l="1"/>
  <c r="V434" i="1" s="1"/>
  <c r="X434" i="1" s="1"/>
  <c r="Y433" i="1"/>
  <c r="Y434" i="1" l="1"/>
  <c r="W434" i="1"/>
  <c r="V435" i="1" s="1"/>
  <c r="X435" i="1" s="1"/>
  <c r="Y435" i="1" l="1"/>
  <c r="W435" i="1"/>
  <c r="V436" i="1" s="1"/>
  <c r="X436" i="1" s="1"/>
  <c r="Y436" i="1" l="1"/>
  <c r="W436" i="1"/>
  <c r="V437" i="1" s="1"/>
  <c r="X437" i="1" s="1"/>
  <c r="W437" i="1" l="1"/>
  <c r="V438" i="1" s="1"/>
  <c r="X438" i="1" s="1"/>
  <c r="Y437" i="1"/>
  <c r="BX51" i="1" l="1"/>
  <c r="BI51" i="1"/>
  <c r="Y438" i="1"/>
  <c r="AT51" i="1"/>
  <c r="W438" i="1"/>
  <c r="V439" i="1" s="1"/>
  <c r="W439" i="1" s="1"/>
  <c r="V440" i="1" s="1"/>
  <c r="DQ51" i="1" l="1"/>
  <c r="DB51" i="1"/>
  <c r="W440" i="1"/>
  <c r="V441" i="1" s="1"/>
  <c r="W441" i="1" l="1"/>
  <c r="V442" i="1" s="1"/>
  <c r="W442" i="1" l="1"/>
  <c r="V443" i="1" s="1"/>
  <c r="W443" i="1" l="1"/>
  <c r="V444" i="1" s="1"/>
  <c r="W444" i="1" l="1"/>
  <c r="V445" i="1" s="1"/>
  <c r="X445" i="1" l="1"/>
  <c r="W445" i="1" l="1"/>
  <c r="V446" i="1" s="1"/>
  <c r="W446" i="1" s="1"/>
  <c r="V447" i="1" s="1"/>
  <c r="Y445" i="1"/>
  <c r="W447" i="1" l="1"/>
  <c r="V448" i="1" s="1"/>
  <c r="W448" i="1" l="1"/>
  <c r="V449" i="1" s="1"/>
  <c r="W449" i="1" l="1"/>
  <c r="V450" i="1" s="1"/>
  <c r="X450" i="1" l="1"/>
  <c r="BX52" i="1" l="1"/>
  <c r="BI52" i="1"/>
  <c r="Y450" i="1"/>
  <c r="AT52" i="1"/>
  <c r="W450" i="1"/>
  <c r="V451" i="1" s="1"/>
  <c r="W451" i="1" s="1"/>
  <c r="V452" i="1" s="1"/>
  <c r="AC47" i="1" l="1"/>
  <c r="DQ52" i="1"/>
  <c r="DB52" i="1"/>
  <c r="W452" i="1"/>
  <c r="V453" i="1" s="1"/>
  <c r="W453" i="1" l="1"/>
  <c r="V454" i="1" s="1"/>
  <c r="W454" i="1" l="1"/>
  <c r="V455" i="1" s="1"/>
  <c r="W455" i="1" l="1"/>
  <c r="V456" i="1" s="1"/>
  <c r="W456" i="1" l="1"/>
  <c r="V457" i="1" s="1"/>
  <c r="W457" i="1" l="1"/>
  <c r="V458" i="1" s="1"/>
  <c r="W458" i="1" l="1"/>
  <c r="V459" i="1" s="1"/>
  <c r="W459" i="1" l="1"/>
  <c r="V460" i="1" s="1"/>
  <c r="W460" i="1" l="1"/>
  <c r="V461" i="1" s="1"/>
  <c r="W461" i="1" l="1"/>
  <c r="V462" i="1" s="1"/>
  <c r="X462" i="1" l="1"/>
  <c r="AT53" i="1" l="1"/>
  <c r="BX53" i="1"/>
  <c r="BI53" i="1"/>
  <c r="W462" i="1"/>
  <c r="V463" i="1" s="1"/>
  <c r="W463" i="1" s="1"/>
  <c r="V464" i="1" s="1"/>
  <c r="Y462" i="1"/>
  <c r="AC48" i="1" l="1"/>
  <c r="DQ53" i="1"/>
  <c r="DB53" i="1"/>
  <c r="W464" i="1"/>
  <c r="V465" i="1" s="1"/>
  <c r="W465" i="1" l="1"/>
  <c r="V466" i="1" s="1"/>
  <c r="W466" i="1" l="1"/>
  <c r="V467" i="1" s="1"/>
  <c r="W467" i="1" l="1"/>
  <c r="V468" i="1" s="1"/>
  <c r="W468" i="1" l="1"/>
  <c r="V469" i="1" s="1"/>
  <c r="W469" i="1" l="1"/>
  <c r="V470" i="1" s="1"/>
  <c r="W470" i="1" l="1"/>
  <c r="V471" i="1" s="1"/>
  <c r="X471" i="1" l="1"/>
  <c r="W471" i="1" l="1"/>
  <c r="V472" i="1" s="1"/>
  <c r="X472" i="1" s="1"/>
  <c r="Y471" i="1"/>
  <c r="W472" i="1" l="1"/>
  <c r="V473" i="1" s="1"/>
  <c r="X473" i="1" s="1"/>
  <c r="Y472" i="1"/>
  <c r="W473" i="1" l="1"/>
  <c r="V474" i="1" s="1"/>
  <c r="X474" i="1" s="1"/>
  <c r="Y473" i="1"/>
  <c r="AT54" i="1" l="1"/>
  <c r="BX54" i="1"/>
  <c r="BI54" i="1"/>
  <c r="AC49" i="1"/>
  <c r="W474" i="1"/>
  <c r="V475" i="1" s="1"/>
  <c r="W475" i="1" s="1"/>
  <c r="V476" i="1" s="1"/>
  <c r="Y474" i="1"/>
  <c r="DQ54" i="1" l="1"/>
  <c r="DB54" i="1"/>
  <c r="W476" i="1"/>
  <c r="V477" i="1" s="1"/>
  <c r="W477" i="1" l="1"/>
  <c r="V478" i="1" s="1"/>
  <c r="W478" i="1" l="1"/>
  <c r="V479" i="1" s="1"/>
  <c r="W479" i="1" l="1"/>
  <c r="V480" i="1" s="1"/>
  <c r="W480" i="1" l="1"/>
  <c r="V481" i="1" s="1"/>
  <c r="X481" i="1" l="1"/>
  <c r="W481" i="1" l="1"/>
  <c r="V482" i="1" s="1"/>
  <c r="W482" i="1" s="1"/>
  <c r="V483" i="1" s="1"/>
  <c r="Y481" i="1"/>
  <c r="W483" i="1" l="1"/>
  <c r="V484" i="1" s="1"/>
  <c r="W484" i="1" l="1"/>
  <c r="V485" i="1" s="1"/>
  <c r="X485" i="1" l="1"/>
  <c r="W485" i="1" l="1"/>
  <c r="V486" i="1" s="1"/>
  <c r="X486" i="1" s="1"/>
  <c r="Y485" i="1"/>
  <c r="AT55" i="1" l="1"/>
  <c r="BI55" i="1"/>
  <c r="BX55" i="1"/>
  <c r="AC50" i="1"/>
  <c r="W486" i="1"/>
  <c r="V487" i="1" s="1"/>
  <c r="W487" i="1" s="1"/>
  <c r="V488" i="1" s="1"/>
  <c r="Y486" i="1"/>
  <c r="DQ55" i="1" l="1"/>
  <c r="DB55" i="1"/>
  <c r="W488" i="1"/>
  <c r="V489" i="1" s="1"/>
  <c r="W489" i="1" l="1"/>
  <c r="V490" i="1" s="1"/>
  <c r="W490" i="1" l="1"/>
  <c r="V491" i="1" s="1"/>
  <c r="W491" i="1" l="1"/>
  <c r="V492" i="1" s="1"/>
  <c r="W492" i="1" l="1"/>
  <c r="V493" i="1" s="1"/>
  <c r="W493" i="1" l="1"/>
  <c r="V494" i="1" s="1"/>
  <c r="W494" i="1" l="1"/>
  <c r="V495" i="1" s="1"/>
  <c r="W495" i="1" l="1"/>
  <c r="V496" i="1" s="1"/>
  <c r="W496" i="1" l="1"/>
  <c r="V497" i="1" s="1"/>
  <c r="W497" i="1" l="1"/>
  <c r="V498" i="1" s="1"/>
  <c r="X498" i="1" l="1"/>
  <c r="AT56" i="1" l="1"/>
  <c r="BX56" i="1"/>
  <c r="BI56" i="1"/>
  <c r="W498" i="1"/>
  <c r="V499" i="1" s="1"/>
  <c r="W499" i="1" s="1"/>
  <c r="V500" i="1" s="1"/>
  <c r="Y498" i="1"/>
  <c r="AC51" i="1" l="1"/>
  <c r="DQ56" i="1"/>
  <c r="DB56" i="1"/>
  <c r="W500" i="1"/>
  <c r="V501" i="1" s="1"/>
  <c r="W501" i="1" l="1"/>
  <c r="V502" i="1" s="1"/>
  <c r="W502" i="1" l="1"/>
  <c r="V503" i="1" s="1"/>
  <c r="W503" i="1" l="1"/>
  <c r="V504" i="1" s="1"/>
  <c r="W504" i="1" l="1"/>
  <c r="V505" i="1" s="1"/>
  <c r="X505" i="1" l="1"/>
  <c r="W505" i="1" l="1"/>
  <c r="V506" i="1" s="1"/>
  <c r="X506" i="1" s="1"/>
  <c r="Y505" i="1"/>
  <c r="Y506" i="1" l="1"/>
  <c r="W506" i="1"/>
  <c r="V507" i="1" s="1"/>
  <c r="X507" i="1" s="1"/>
  <c r="W507" i="1" l="1"/>
  <c r="V508" i="1" s="1"/>
  <c r="X508" i="1" s="1"/>
  <c r="Y507" i="1"/>
  <c r="W508" i="1" l="1"/>
  <c r="V509" i="1" s="1"/>
  <c r="W509" i="1" s="1"/>
  <c r="V510" i="1" s="1"/>
  <c r="Y508" i="1"/>
  <c r="X510" i="1" l="1"/>
  <c r="BX57" i="1" l="1"/>
  <c r="BI57" i="1"/>
  <c r="Y510" i="1"/>
  <c r="AT57" i="1"/>
  <c r="W510" i="1"/>
  <c r="V511" i="1" s="1"/>
  <c r="W511" i="1" s="1"/>
  <c r="V512" i="1" s="1"/>
  <c r="DQ57" i="1" l="1"/>
  <c r="DB57" i="1"/>
  <c r="W512" i="1"/>
  <c r="V513" i="1" s="1"/>
  <c r="W513" i="1" l="1"/>
  <c r="V514" i="1" s="1"/>
  <c r="W514" i="1" l="1"/>
  <c r="V515" i="1" s="1"/>
  <c r="W515" i="1" l="1"/>
  <c r="V516" i="1" s="1"/>
  <c r="W516" i="1" l="1"/>
  <c r="V517" i="1" s="1"/>
  <c r="X517" i="1" l="1"/>
  <c r="Y517" i="1" l="1"/>
  <c r="W517" i="1"/>
  <c r="V518" i="1" s="1"/>
  <c r="X518" i="1" s="1"/>
  <c r="Y518" i="1" l="1"/>
  <c r="W518" i="1"/>
  <c r="V519" i="1" s="1"/>
  <c r="X519" i="1" s="1"/>
  <c r="Y519" i="1" l="1"/>
  <c r="W519" i="1"/>
  <c r="V520" i="1" s="1"/>
  <c r="X520" i="1" s="1"/>
  <c r="W520" i="1" l="1"/>
  <c r="V521" i="1" s="1"/>
  <c r="W521" i="1" s="1"/>
  <c r="V522" i="1" s="1"/>
  <c r="Y520" i="1"/>
  <c r="X522" i="1" l="1"/>
  <c r="AT58" i="1" l="1"/>
  <c r="BX58" i="1"/>
  <c r="BI58" i="1"/>
  <c r="W522" i="1"/>
  <c r="V523" i="1" s="1"/>
  <c r="W523" i="1" s="1"/>
  <c r="V524" i="1" s="1"/>
  <c r="Y522" i="1"/>
  <c r="DQ58" i="1" l="1"/>
  <c r="DB58" i="1"/>
  <c r="W524" i="1"/>
  <c r="V525" i="1" s="1"/>
  <c r="W525" i="1" l="1"/>
  <c r="V526" i="1" s="1"/>
  <c r="W526" i="1" l="1"/>
  <c r="V527" i="1" s="1"/>
  <c r="W527" i="1" l="1"/>
  <c r="V528" i="1" s="1"/>
  <c r="W528" i="1" l="1"/>
  <c r="V529" i="1" s="1"/>
  <c r="X529" i="1" l="1"/>
  <c r="W529" i="1" l="1"/>
  <c r="V530" i="1" s="1"/>
  <c r="X530" i="1" s="1"/>
  <c r="Y529" i="1"/>
  <c r="Y530" i="1" l="1"/>
  <c r="W530" i="1"/>
  <c r="V531" i="1" s="1"/>
  <c r="X531" i="1" s="1"/>
  <c r="W531" i="1" l="1"/>
  <c r="V532" i="1" s="1"/>
  <c r="X532" i="1" s="1"/>
  <c r="Y531" i="1"/>
  <c r="W532" i="1" l="1"/>
  <c r="V533" i="1" s="1"/>
  <c r="X533" i="1" s="1"/>
  <c r="Y532" i="1"/>
  <c r="Y533" i="1" l="1"/>
  <c r="W533" i="1"/>
  <c r="V534" i="1" s="1"/>
  <c r="X534" i="1" s="1"/>
  <c r="BI59" i="1" l="1"/>
  <c r="BX59" i="1"/>
  <c r="Y534" i="1"/>
  <c r="AT59" i="1"/>
  <c r="W534" i="1"/>
  <c r="V535" i="1" s="1"/>
  <c r="W535" i="1" s="1"/>
  <c r="V536" i="1" s="1"/>
  <c r="DQ59" i="1" l="1"/>
  <c r="DB59" i="1"/>
  <c r="W536" i="1"/>
  <c r="V537" i="1" s="1"/>
  <c r="W537" i="1" l="1"/>
  <c r="V538" i="1" s="1"/>
  <c r="W538" i="1" l="1"/>
  <c r="V539" i="1" s="1"/>
  <c r="W539" i="1" l="1"/>
  <c r="V540" i="1" s="1"/>
  <c r="W540" i="1" l="1"/>
  <c r="V541" i="1" s="1"/>
  <c r="X541" i="1" l="1"/>
  <c r="W541" i="1" l="1"/>
  <c r="V542" i="1" s="1"/>
  <c r="X542" i="1" s="1"/>
  <c r="Y541" i="1"/>
  <c r="W542" i="1" l="1"/>
  <c r="V543" i="1" s="1"/>
  <c r="W543" i="1" s="1"/>
  <c r="Y542" i="1"/>
  <c r="V544" i="1" l="1"/>
  <c r="W544" i="1" s="1"/>
  <c r="V545" i="1" s="1"/>
  <c r="X545" i="1" l="1"/>
  <c r="W545" i="1" l="1"/>
  <c r="V546" i="1" s="1"/>
  <c r="X546" i="1" s="1"/>
  <c r="Y545" i="1"/>
  <c r="BX60" i="1" l="1"/>
  <c r="BI60" i="1"/>
  <c r="Y546" i="1"/>
  <c r="AT60" i="1"/>
  <c r="AC55" i="1"/>
  <c r="W546" i="1"/>
  <c r="V547" i="1" s="1"/>
  <c r="W547" i="1" s="1"/>
  <c r="DQ60" i="1" l="1"/>
  <c r="DB60" i="1"/>
  <c r="V548" i="1"/>
  <c r="W548" i="1" s="1"/>
  <c r="V549" i="1" s="1"/>
  <c r="W549" i="1" l="1"/>
  <c r="V550" i="1" s="1"/>
  <c r="W550" i="1" l="1"/>
  <c r="V551" i="1" s="1"/>
  <c r="W551" i="1" l="1"/>
  <c r="V552" i="1" s="1"/>
  <c r="W552" i="1" l="1"/>
  <c r="V553" i="1" s="1"/>
  <c r="X553" i="1" l="1"/>
  <c r="W553" i="1" l="1"/>
  <c r="V554" i="1" s="1"/>
  <c r="X554" i="1" s="1"/>
  <c r="Y553" i="1"/>
  <c r="W554" i="1" l="1"/>
  <c r="V555" i="1" s="1"/>
  <c r="X555" i="1" s="1"/>
  <c r="Y554" i="1"/>
  <c r="W555" i="1" l="1"/>
  <c r="V556" i="1" s="1"/>
  <c r="X556" i="1" s="1"/>
  <c r="Y555" i="1"/>
  <c r="W556" i="1" l="1"/>
  <c r="V557" i="1" s="1"/>
  <c r="X557" i="1" s="1"/>
  <c r="Y556" i="1"/>
  <c r="BR64" i="1" l="1"/>
  <c r="BC64" i="1"/>
  <c r="Y557" i="1"/>
  <c r="W557" i="1"/>
  <c r="V558" i="1" s="1"/>
  <c r="X558" i="1" s="1"/>
  <c r="DK64" i="1" l="1"/>
  <c r="CV64" i="1"/>
  <c r="BI61" i="1"/>
  <c r="BX61" i="1"/>
  <c r="AN64" i="1"/>
  <c r="AT61" i="1"/>
  <c r="W558" i="1"/>
  <c r="V559" i="1" s="1"/>
  <c r="W559" i="1" s="1"/>
  <c r="V560" i="1" s="1"/>
  <c r="Y558" i="1"/>
  <c r="DQ61" i="1" l="1"/>
  <c r="DB61" i="1"/>
  <c r="W560" i="1"/>
  <c r="V561" i="1" s="1"/>
  <c r="W561" i="1" l="1"/>
  <c r="V562" i="1" s="1"/>
  <c r="W562" i="1" l="1"/>
  <c r="V563" i="1" s="1"/>
  <c r="W563" i="1" l="1"/>
  <c r="V564" i="1" s="1"/>
  <c r="W564" i="1" l="1"/>
  <c r="V565" i="1" s="1"/>
  <c r="W565" i="1" l="1"/>
  <c r="V566" i="1" s="1"/>
  <c r="X566" i="1" l="1"/>
  <c r="Y566" i="1" l="1"/>
  <c r="W566" i="1"/>
  <c r="V567" i="1" s="1"/>
  <c r="X567" i="1" s="1"/>
  <c r="Y567" i="1" l="1"/>
  <c r="AT62" i="1"/>
  <c r="W567" i="1"/>
  <c r="V568" i="1" s="1"/>
  <c r="X568" i="1" s="1"/>
  <c r="BX62" i="1" l="1"/>
  <c r="BI62" i="1"/>
  <c r="W568" i="1"/>
  <c r="V569" i="1" s="1"/>
  <c r="W569" i="1" s="1"/>
  <c r="V570" i="1" s="1"/>
  <c r="Y568" i="1"/>
  <c r="AC57" i="1" l="1"/>
  <c r="DQ62" i="1"/>
  <c r="DB62" i="1"/>
  <c r="W570" i="1"/>
  <c r="V571" i="1" s="1"/>
  <c r="W571" i="1" l="1"/>
  <c r="V572" i="1" s="1"/>
  <c r="W572" i="1" l="1"/>
  <c r="V573" i="1" s="1"/>
  <c r="W573" i="1" l="1"/>
  <c r="V574" i="1" s="1"/>
  <c r="W574" i="1" l="1"/>
  <c r="V575" i="1" s="1"/>
  <c r="W575" i="1" l="1"/>
  <c r="V576" i="1" s="1"/>
  <c r="W576" i="1" l="1"/>
  <c r="V577" i="1" s="1"/>
  <c r="X577" i="1" l="1"/>
  <c r="AJ64" i="1" l="1"/>
  <c r="W577" i="1"/>
  <c r="V578" i="1" s="1"/>
  <c r="X578" i="1" s="1"/>
  <c r="Y577" i="1"/>
  <c r="DG64" i="1" l="1"/>
  <c r="CR64" i="1"/>
  <c r="AK64" i="1"/>
  <c r="BO64" i="1"/>
  <c r="AZ64" i="1"/>
  <c r="AY64" i="1"/>
  <c r="BN64" i="1"/>
  <c r="W578" i="1"/>
  <c r="V579" i="1" s="1"/>
  <c r="X579" i="1" s="1"/>
  <c r="Y578" i="1"/>
  <c r="BP64" i="1" l="1"/>
  <c r="BA64" i="1"/>
  <c r="DH64" i="1"/>
  <c r="CS64" i="1"/>
  <c r="AL64" i="1"/>
  <c r="W579" i="1"/>
  <c r="V580" i="1" s="1"/>
  <c r="X580" i="1" s="1"/>
  <c r="Y579" i="1"/>
  <c r="BQ64" i="1" l="1"/>
  <c r="BB64" i="1"/>
  <c r="Y580" i="1"/>
  <c r="W580" i="1"/>
  <c r="V581" i="1" s="1"/>
  <c r="W581" i="1" s="1"/>
  <c r="V582" i="1" s="1"/>
  <c r="DI64" i="1" l="1"/>
  <c r="CT64" i="1"/>
  <c r="DJ64" i="1"/>
  <c r="CU64" i="1"/>
  <c r="AM64" i="1"/>
  <c r="X582" i="1"/>
  <c r="Y582" i="1" l="1"/>
  <c r="W582" i="1"/>
  <c r="V583" i="1" s="1"/>
  <c r="AC12" i="1"/>
  <c r="AC14" i="1"/>
  <c r="AC15" i="1"/>
  <c r="AC16" i="1"/>
  <c r="AC18" i="1"/>
  <c r="AC19" i="1"/>
  <c r="AC24" i="1"/>
  <c r="AC25" i="1"/>
  <c r="AC28" i="1"/>
  <c r="AC29" i="1"/>
  <c r="AC30" i="1"/>
  <c r="AC31" i="1"/>
  <c r="AC32" i="1"/>
  <c r="AC34" i="1"/>
  <c r="AC36" i="1"/>
  <c r="AC39" i="1"/>
  <c r="AC41" i="1"/>
  <c r="AC42" i="1"/>
  <c r="AC43" i="1"/>
  <c r="AC44" i="1"/>
  <c r="AC46" i="1"/>
  <c r="AC52" i="1"/>
  <c r="AC53" i="1"/>
  <c r="AC54" i="1"/>
  <c r="AC56" i="1"/>
  <c r="AC58" i="1"/>
  <c r="W583" i="1"/>
  <c r="V584" i="1" s="1"/>
  <c r="AC11" i="1" l="1"/>
  <c r="AC9" i="1" s="1"/>
  <c r="BD64" i="1"/>
  <c r="BI64" i="1" s="1"/>
  <c r="BI63" i="1"/>
  <c r="BS64" i="1"/>
  <c r="BX64" i="1" s="1"/>
  <c r="BX63" i="1"/>
  <c r="AO64" i="1"/>
  <c r="AT64" i="1" s="1"/>
  <c r="AT63" i="1"/>
  <c r="W584" i="1"/>
  <c r="V585" i="1" s="1"/>
  <c r="CW64" i="1" l="1"/>
  <c r="DB64" i="1" s="1"/>
  <c r="DB63" i="1"/>
  <c r="DL64" i="1"/>
  <c r="DQ64" i="1" s="1"/>
  <c r="DQ63" i="1"/>
  <c r="W585" i="1"/>
  <c r="V586" i="1" s="1"/>
  <c r="W586" i="1" s="1"/>
</calcChain>
</file>

<file path=xl/sharedStrings.xml><?xml version="1.0" encoding="utf-8"?>
<sst xmlns="http://schemas.openxmlformats.org/spreadsheetml/2006/main" count="519" uniqueCount="95">
  <si>
    <t>Year</t>
  </si>
  <si>
    <t>Month</t>
  </si>
  <si>
    <t>Date</t>
  </si>
  <si>
    <t>Year Type</t>
  </si>
  <si>
    <t>Shortage at Grand Island (AF), based on OpStudy A-5 Col 8</t>
  </si>
  <si>
    <t>Normal</t>
  </si>
  <si>
    <t>Wet</t>
  </si>
  <si>
    <t>Dry</t>
  </si>
  <si>
    <t>WMC Loss Model Data - Pathfinder to Lake McConaughy (reorganized by Calendar Year)</t>
  </si>
  <si>
    <t>WMC Loss Model Output</t>
  </si>
  <si>
    <t>Percentage of flows released from Pathfinder Reservoir that reach Lake McConaughy per the WMC Loss Model</t>
  </si>
  <si>
    <t>(Amount of 100 cfs released from Pathfinder Reservoir that reaches Lake McConuaghy)</t>
  </si>
  <si>
    <t>Yr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</si>
  <si>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</si>
  <si>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</si>
  <si>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</si>
  <si>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</si>
  <si>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</si>
  <si>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</si>
  <si>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</si>
  <si>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</si>
  <si>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</si>
  <si>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</si>
  <si>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</si>
  <si>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</si>
  <si>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Yr type</t>
  </si>
  <si>
    <t>Water Year</t>
  </si>
  <si>
    <t>Total</t>
  </si>
  <si>
    <t>Average</t>
  </si>
  <si>
    <t>Average monthly percentage of water released from Pathfinder Reservoir reaching Lake McConaughy (%)</t>
  </si>
  <si>
    <t>Yr Type</t>
  </si>
  <si>
    <t>Average monthly percentage of water lost from Lake McConaughy to Grand Island in September</t>
  </si>
  <si>
    <t>September</t>
  </si>
  <si>
    <t>Pathfinder Municipal account Lease:</t>
  </si>
  <si>
    <t>AF</t>
  </si>
  <si>
    <t>Optional increase</t>
  </si>
  <si>
    <t>Normal lease amount</t>
  </si>
  <si>
    <t>WMC Loss Model Data - Lake McConaughy to Grand Island (reorganized by Calendar Year)</t>
  </si>
  <si>
    <t>Percentage of flows released from Lake McConaughy that reach Grand Island per WMC Loss Model</t>
  </si>
  <si>
    <t>(Amount of 100 cfs released from Lake McConaughy that reaches Grand Island)</t>
  </si>
  <si>
    <t>Wtr Yr</t>
  </si>
  <si>
    <t>YearType</t>
  </si>
  <si>
    <t>Hydr Cond</t>
  </si>
  <si>
    <t>Loss Avg</t>
  </si>
  <si>
    <t>Average monthly percentage of water released from Lake McConaughy reaching Grand Island (%)</t>
  </si>
  <si>
    <t>Average monthly percentage of water from Lake McConaughy reaching Grand Island (%) (reorganized to columns)</t>
  </si>
  <si>
    <t>Average monthly percentage of water lost from Lake McConaughy to Grand Island</t>
  </si>
  <si>
    <t>* Flow at Grand Island is used in the USFWS Classification.</t>
  </si>
  <si>
    <t>Scenario:</t>
  </si>
  <si>
    <t>Pathfinder release, AF</t>
  </si>
  <si>
    <t>3: 9,600 AF in Wet &amp; Normal years, 4,800 AF in Dry years</t>
  </si>
  <si>
    <t>3:Wet&amp;Normal</t>
  </si>
  <si>
    <t>Loss to McConaughy</t>
  </si>
  <si>
    <t>Yield at McConaughy, AF</t>
  </si>
  <si>
    <t>***Assume water is transferred to McConaughy in September</t>
  </si>
  <si>
    <t>Pathfinder inflows to McConaughy, AF</t>
  </si>
  <si>
    <t>Pathfinder storage in McConaughy, AF</t>
  </si>
  <si>
    <t>Evap losses, AF</t>
  </si>
  <si>
    <t>Releases, AF</t>
  </si>
  <si>
    <t>Score at Grand Island, AF</t>
  </si>
  <si>
    <t>Evap</t>
  </si>
  <si>
    <t>McConaughy Monthly Evaporation:</t>
  </si>
  <si>
    <t>Start with ending monthly content from 1994 or something else?</t>
  </si>
  <si>
    <t>Annual Summary:</t>
  </si>
  <si>
    <t>Score, AF</t>
  </si>
  <si>
    <t>Every other normal year counter</t>
  </si>
  <si>
    <t>Average:</t>
  </si>
  <si>
    <t>% of years w/ 9600</t>
  </si>
  <si>
    <t>0: 4800 always</t>
  </si>
  <si>
    <t>1: Wet Yrs</t>
  </si>
  <si>
    <t>2:Wet &amp; every other Normal</t>
  </si>
  <si>
    <t>0: 4,800 AF every year</t>
  </si>
  <si>
    <t>2: 9,600 AF in Wet years &amp; every other Normal year</t>
  </si>
  <si>
    <t>1: 9,600 AF in Wet years only</t>
  </si>
  <si>
    <t>(enter a value 0-3 to select a scenario)</t>
  </si>
  <si>
    <t>Tables for Appendicies:</t>
  </si>
  <si>
    <t>Appendix E</t>
  </si>
  <si>
    <t>Table E-1:  Score at Grand Island (AF).</t>
  </si>
  <si>
    <t>Avg</t>
  </si>
  <si>
    <t>Appendix D</t>
  </si>
  <si>
    <t>Releases</t>
  </si>
  <si>
    <t>GI</t>
  </si>
  <si>
    <t>Score</t>
  </si>
  <si>
    <t>Score Analysis - Scenario 1</t>
  </si>
  <si>
    <t>Table D-1:  Releases from Lake McConaughy Environmental Account (AF).</t>
  </si>
  <si>
    <t>Year&amp;Month</t>
  </si>
  <si>
    <t>Table D-2:  Releases from Lake McConaughy Environmental Account (AF).</t>
  </si>
  <si>
    <t>Score Analysis - Scenario 2</t>
  </si>
  <si>
    <t>Score Analysis - Scenario 3</t>
  </si>
  <si>
    <t>Table D-3:  Releases from Lake McConaughy Environmental Account (AF).</t>
  </si>
  <si>
    <t>Page 3 of 3</t>
  </si>
  <si>
    <t>Page 2 of 3</t>
  </si>
  <si>
    <t>Page 1 of 3</t>
  </si>
  <si>
    <t>Table E-3:  Score at Grand Island (AF).</t>
  </si>
  <si>
    <t>Table E-2:  Score at Grand Island (AF).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</si>
</sst>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[$-409]mmm\-yy;@"/>
    <numFmt numFmtId="165" formatCode="0.0"/>
    <numFmt numFmtId="166" formatCode="_(* #,##0.0_);_(* \(#,##0.0\);_(* &quot;-&quot;??_);_(@_)"/>
    <numFmt numFmtId="167" formatCode="0.0%"/>
    <numFmt numFmtId="168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theme="3" tint="0.399975585192419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164" fontId="0" fillId="0" borderId="0" xfId="0" applyNumberFormat="1"/>
    <xf numFmtId="3" fontId="0" fillId="0" borderId="0" xfId="1" applyNumberFormat="1" applyFont="1" applyBorder="1"/>
    <xf numFmtId="0" fontId="3" fillId="0" borderId="0" xfId="0" applyFont="1"/>
    <xf numFmtId="0" fontId="2" fillId="0" borderId="0" xfId="0" applyFont="1"/>
    <xf numFmtId="0" fontId="2" fillId="2" borderId="1" xfId="0" applyFont="1" applyFill="1" applyBorder="1"/>
    <xf numFmtId="0" fontId="0" fillId="0" borderId="1" xfId="0" applyBorder="1"/>
    <xf numFmtId="165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66" fontId="0" fillId="0" borderId="1" xfId="1" applyNumberFormat="1" applyFont="1" applyBorder="1"/>
    <xf numFmtId="165" fontId="0" fillId="0" borderId="0" xfId="0" applyNumberFormat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9" fontId="0" fillId="0" borderId="1" xfId="2" applyFont="1" applyBorder="1"/>
    <xf numFmtId="1" fontId="0" fillId="0" borderId="0" xfId="0" applyNumberFormat="1"/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9" fontId="0" fillId="0" borderId="0" xfId="2" applyFont="1" applyBorder="1"/>
    <xf numFmtId="0" fontId="7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3" fontId="0" fillId="0" borderId="0" xfId="0" applyNumberFormat="1"/>
    <xf numFmtId="0" fontId="4" fillId="0" borderId="0" xfId="0" applyFont="1"/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0" fillId="0" borderId="3" xfId="0" applyBorder="1"/>
    <xf numFmtId="165" fontId="0" fillId="0" borderId="1" xfId="0" applyNumberFormat="1" applyFill="1" applyBorder="1"/>
    <xf numFmtId="165" fontId="0" fillId="0" borderId="0" xfId="0" applyNumberFormat="1" applyFill="1" applyBorder="1"/>
    <xf numFmtId="0" fontId="0" fillId="0" borderId="4" xfId="0" applyBorder="1" applyAlignment="1">
      <alignment horizontal="center"/>
    </xf>
    <xf numFmtId="165" fontId="0" fillId="0" borderId="8" xfId="0" applyNumberFormat="1" applyBorder="1"/>
    <xf numFmtId="166" fontId="0" fillId="0" borderId="8" xfId="1" applyNumberFormat="1" applyFont="1" applyBorder="1"/>
    <xf numFmtId="0" fontId="6" fillId="0" borderId="9" xfId="0" applyFont="1" applyBorder="1" applyAlignment="1">
      <alignment horizontal="center"/>
    </xf>
    <xf numFmtId="1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2" fontId="0" fillId="0" borderId="0" xfId="0" applyNumberForma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0" fontId="0" fillId="0" borderId="1" xfId="2" applyNumberFormat="1" applyFont="1" applyBorder="1"/>
    <xf numFmtId="167" fontId="0" fillId="0" borderId="0" xfId="2" applyNumberFormat="1" applyFont="1"/>
    <xf numFmtId="0" fontId="0" fillId="0" borderId="0" xfId="0" applyFill="1" applyBorder="1" applyAlignment="1">
      <alignment wrapText="1"/>
    </xf>
    <xf numFmtId="0" fontId="0" fillId="4" borderId="0" xfId="0" applyFill="1"/>
    <xf numFmtId="168" fontId="0" fillId="0" borderId="0" xfId="1" applyNumberFormat="1" applyFont="1"/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/>
    </xf>
    <xf numFmtId="167" fontId="0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/>
    <xf numFmtId="168" fontId="0" fillId="0" borderId="0" xfId="0" applyNumberFormat="1"/>
    <xf numFmtId="2" fontId="0" fillId="4" borderId="0" xfId="0" applyNumberFormat="1" applyFill="1"/>
    <xf numFmtId="168" fontId="2" fillId="0" borderId="0" xfId="0" applyNumberFormat="1" applyFont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right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/>
    <xf numFmtId="0" fontId="14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14" fillId="2" borderId="1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wrapText="1"/>
    </xf>
    <xf numFmtId="43" fontId="0" fillId="0" borderId="0" xfId="2" applyNumberFormat="1" applyFont="1"/>
    <xf numFmtId="0" fontId="0" fillId="0" borderId="0" xfId="0" applyFill="1" applyAlignment="1">
      <alignment horizontal="center" wrapText="1"/>
    </xf>
    <xf numFmtId="43" fontId="0" fillId="0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B7947-C09F-4C5C-AFEF-DEAC05EF0CBF}">
  <dimension ref="A1:DQ586"/>
  <sheetViews>
    <sheetView tabSelected="1" topLeftCell="V1" workbookViewId="0">
      <selection activeCell="AH16" sqref="AH16"/>
    </sheetView>
  </sheetViews>
  <sheetFormatPr defaultRowHeight="14.4" x14ac:dyDescent="0.55000000000000004"/>
  <cols>
    <col min="2" max="2" width="12.41796875" customWidth="1"/>
    <col min="3" max="3" width="11.83984375" customWidth="1"/>
    <col min="4" max="6" width="11.578125" customWidth="1"/>
    <col min="7" max="9" width="12" customWidth="1"/>
    <col min="10" max="10" width="13.41796875" customWidth="1"/>
    <col min="11" max="12" width="13.26171875" customWidth="1"/>
    <col min="18" max="18" width="10.578125" bestFit="1" customWidth="1"/>
    <col min="20" max="20" width="20.68359375" customWidth="1"/>
    <col min="21" max="21" width="16.68359375" customWidth="1"/>
    <col min="22" max="22" width="19.68359375" customWidth="1"/>
    <col min="23" max="23" width="16" customWidth="1"/>
    <col min="24" max="24" width="16.26171875" customWidth="1"/>
    <col min="25" max="25" width="10.15625" customWidth="1"/>
    <col min="26" max="26" width="9.578125" bestFit="1" customWidth="1"/>
    <col min="27" max="27" width="14.578125" customWidth="1"/>
    <col min="29" max="29" width="11" customWidth="1"/>
    <col min="31" max="31" width="12" customWidth="1"/>
  </cols>
  <sheetData>
    <row r="1" spans="1:121" x14ac:dyDescent="0.55000000000000004">
      <c r="I1" s="4" t="s">
        <v>64</v>
      </c>
      <c r="J1" t="s">
        <v>48</v>
      </c>
      <c r="K1" s="62">
        <v>3</v>
      </c>
      <c r="L1" s="83" t="s">
        <v>74</v>
      </c>
    </row>
    <row r="2" spans="1:121" x14ac:dyDescent="0.55000000000000004">
      <c r="A2" t="s">
        <v>33</v>
      </c>
      <c r="H2" s="70"/>
      <c r="I2" s="72">
        <v>3942.3498272420288</v>
      </c>
      <c r="J2" t="s">
        <v>71</v>
      </c>
      <c r="AE2" t="s">
        <v>80</v>
      </c>
    </row>
    <row r="3" spans="1:121" x14ac:dyDescent="0.55000000000000004">
      <c r="A3" s="26">
        <v>4800</v>
      </c>
      <c r="B3" t="s">
        <v>34</v>
      </c>
      <c r="C3" t="s">
        <v>36</v>
      </c>
      <c r="H3" s="70"/>
      <c r="I3" s="72">
        <v>5272.697535434746</v>
      </c>
      <c r="J3" t="s">
        <v>73</v>
      </c>
      <c r="AE3" t="s">
        <v>81</v>
      </c>
    </row>
    <row r="4" spans="1:121" x14ac:dyDescent="0.55000000000000004">
      <c r="A4" s="26">
        <v>9600</v>
      </c>
      <c r="B4" t="s">
        <v>34</v>
      </c>
      <c r="C4" t="s">
        <v>35</v>
      </c>
      <c r="H4" s="70"/>
      <c r="I4" s="72">
        <v>5939.0246553267398</v>
      </c>
      <c r="J4" t="s">
        <v>72</v>
      </c>
      <c r="AE4" t="s">
        <v>82</v>
      </c>
    </row>
    <row r="5" spans="1:121" x14ac:dyDescent="0.55000000000000004">
      <c r="A5" s="26"/>
      <c r="I5" s="72">
        <v>6760.0146122704364</v>
      </c>
      <c r="J5" t="s">
        <v>50</v>
      </c>
    </row>
    <row r="6" spans="1:121" x14ac:dyDescent="0.55000000000000004">
      <c r="A6" s="26"/>
      <c r="G6" s="70"/>
    </row>
    <row r="7" spans="1:121" x14ac:dyDescent="0.55000000000000004">
      <c r="A7" s="26"/>
      <c r="B7" s="4" t="s">
        <v>48</v>
      </c>
      <c r="C7" s="4" t="s">
        <v>68</v>
      </c>
      <c r="D7" s="4" t="s">
        <v>69</v>
      </c>
      <c r="E7" s="4"/>
      <c r="F7" s="4" t="s">
        <v>70</v>
      </c>
      <c r="G7" s="4" t="s">
        <v>51</v>
      </c>
    </row>
    <row r="8" spans="1:121" x14ac:dyDescent="0.55000000000000004">
      <c r="A8" s="26"/>
      <c r="B8" t="s">
        <v>66</v>
      </c>
      <c r="C8" s="26">
        <f>AVERAGE(C11:C59)</f>
        <v>4800</v>
      </c>
      <c r="D8" s="26">
        <f>AVERAGE(D11:D59)</f>
        <v>6400</v>
      </c>
      <c r="F8" s="26">
        <f>AVERAGE(F11:F59)</f>
        <v>7444.8979591836733</v>
      </c>
      <c r="G8" s="26">
        <f>AVERAGE(G11:G59)</f>
        <v>8400</v>
      </c>
    </row>
    <row r="9" spans="1:121" x14ac:dyDescent="0.55000000000000004">
      <c r="B9" t="s">
        <v>67</v>
      </c>
      <c r="C9" s="60">
        <f t="shared" ref="C9:G9" si="0">COUNTIF(C11:C59,9600)/COUNT($A$11:$A$59)</f>
        <v>0</v>
      </c>
      <c r="D9" s="60">
        <f t="shared" si="0"/>
        <v>0.33333333333333331</v>
      </c>
      <c r="F9" s="60">
        <f>COUNTIF(F11:F59,9600)/COUNT($A$11:$A$59)</f>
        <v>0.5625</v>
      </c>
      <c r="G9" s="60">
        <f t="shared" si="0"/>
        <v>0.75</v>
      </c>
      <c r="H9" t="s">
        <v>54</v>
      </c>
      <c r="V9" s="62" t="s">
        <v>62</v>
      </c>
      <c r="AA9" s="4" t="s">
        <v>63</v>
      </c>
      <c r="AC9" s="70">
        <f>AVERAGE($AC$11:$AC$58)</f>
        <v>6760.0146122704364</v>
      </c>
      <c r="AD9" s="85"/>
    </row>
    <row r="10" spans="1:121" ht="43.2" x14ac:dyDescent="0.55000000000000004">
      <c r="A10" s="54" t="s">
        <v>0</v>
      </c>
      <c r="B10" s="54" t="s">
        <v>30</v>
      </c>
      <c r="C10" s="58" t="s">
        <v>49</v>
      </c>
      <c r="D10" s="58" t="s">
        <v>49</v>
      </c>
      <c r="E10" s="58" t="s">
        <v>65</v>
      </c>
      <c r="F10" s="58" t="s">
        <v>49</v>
      </c>
      <c r="G10" s="58" t="s">
        <v>49</v>
      </c>
      <c r="H10" s="84" t="s">
        <v>52</v>
      </c>
      <c r="I10" s="61" t="s">
        <v>53</v>
      </c>
      <c r="J10" s="61"/>
      <c r="K10" s="86" t="s">
        <v>61</v>
      </c>
      <c r="L10" s="86"/>
      <c r="M10" s="86"/>
      <c r="O10" t="s">
        <v>0</v>
      </c>
      <c r="P10" t="s">
        <v>1</v>
      </c>
      <c r="Q10" t="s">
        <v>2</v>
      </c>
      <c r="R10" t="s">
        <v>85</v>
      </c>
      <c r="S10" t="s">
        <v>3</v>
      </c>
      <c r="T10" s="58" t="s">
        <v>4</v>
      </c>
      <c r="U10" s="58" t="s">
        <v>55</v>
      </c>
      <c r="V10" s="58" t="s">
        <v>56</v>
      </c>
      <c r="W10" s="58" t="s">
        <v>57</v>
      </c>
      <c r="X10" s="58" t="s">
        <v>58</v>
      </c>
      <c r="Y10" s="58" t="s">
        <v>59</v>
      </c>
      <c r="AA10" t="s">
        <v>0</v>
      </c>
      <c r="AB10" t="s">
        <v>30</v>
      </c>
      <c r="AC10" s="58" t="s">
        <v>59</v>
      </c>
      <c r="AG10" s="4" t="s">
        <v>75</v>
      </c>
      <c r="AV10" s="4"/>
    </row>
    <row r="11" spans="1:121" ht="18.3" x14ac:dyDescent="0.55000000000000004">
      <c r="A11" s="55">
        <v>1947</v>
      </c>
      <c r="B11" s="55" t="s">
        <v>5</v>
      </c>
      <c r="C11" s="26">
        <f>$A$3</f>
        <v>4800</v>
      </c>
      <c r="D11" s="26">
        <f>IF(B11="WET",$A$4,$A$3)</f>
        <v>4800</v>
      </c>
      <c r="E11" s="26">
        <f>IF(B11="NORMAL",1,0)</f>
        <v>1</v>
      </c>
      <c r="F11" s="26">
        <f t="shared" ref="F11:F42" si="1">IF(B11="wet",$A$4,IF(B11="DRY",$A$3,IF(AND(B11="NORMAL",E11=1),$A$3,$A$4)))</f>
        <v>4800</v>
      </c>
      <c r="G11" s="26">
        <f>IF(B11="dry",$A$3,$A$4)</f>
        <v>9600</v>
      </c>
      <c r="H11" s="60">
        <f>IF(B11="DRY",'WMC Loss Pathfinder-McConaugy'!$J$49,IF(B11="wet",'WMC Loss Pathfinder-McConaugy'!$J$48,'WMC Loss Pathfinder-McConaugy'!$J$47))</f>
        <v>0.93951578575609662</v>
      </c>
      <c r="I11" s="26">
        <f>IF($K$1=0,C11,IF($K$1=1,D11,IF($K$1=2,F11,G11)))*H11</f>
        <v>9019.3515432585282</v>
      </c>
      <c r="K11" s="64"/>
      <c r="L11" s="65" t="s">
        <v>1</v>
      </c>
      <c r="M11" s="66" t="s">
        <v>60</v>
      </c>
      <c r="O11">
        <f>YEAR(Q11)</f>
        <v>1947</v>
      </c>
      <c r="P11">
        <f>MONTH(Q11)</f>
        <v>1</v>
      </c>
      <c r="Q11" s="1">
        <v>17168</v>
      </c>
      <c r="R11" s="18">
        <f>YEAR(Q11)*100+MONTH(Q11)</f>
        <v>194701</v>
      </c>
      <c r="S11" s="1" t="str">
        <f>INDEX($B$11:$B$58,MATCH(O11,$A$11:$A$59,0))</f>
        <v>Normal</v>
      </c>
      <c r="T11" s="2">
        <v>0</v>
      </c>
      <c r="U11" s="63">
        <f t="shared" ref="U11:U74" si="2">IF(P11=9,INDEX($I$11:$I$58,MATCH(O11,$A$11:$A$58,0)),0)</f>
        <v>0</v>
      </c>
      <c r="V11" s="71">
        <v>4477.8888279861285</v>
      </c>
      <c r="W11" s="63">
        <f>V11*INDEX($M$12:$M$23,MATCH(P11,$K$12:$K$23,0))</f>
        <v>2.8355186283366995</v>
      </c>
      <c r="X11" s="63">
        <f t="shared" ref="X11:X18" si="3">IF(OR(P11&lt;3,P11&gt;8),0,IF(T11&gt;0,MIN(V11,T11),0))</f>
        <v>0</v>
      </c>
      <c r="Y11" s="70">
        <f>X11*INDEX('WMC Loss McConaughy-GI'!$B$54:$D$65,MATCH('Score Analysis'!P11,'WMC Loss McConaughy-GI'!$E$54:$E$65,0),MATCH('Score Analysis'!S11,'WMC Loss McConaughy-GI'!$B$53:$D$53,0))</f>
        <v>0</v>
      </c>
      <c r="AA11">
        <v>1947</v>
      </c>
      <c r="AB11" t="s">
        <v>5</v>
      </c>
      <c r="AC11" s="70">
        <f>SUMIF($O$11:$O$586,AA11,$Y$11:$Y$586)</f>
        <v>4263.9469313392337</v>
      </c>
      <c r="AD11" s="87"/>
      <c r="AG11" s="73" t="s">
        <v>79</v>
      </c>
      <c r="AT11" s="74" t="s">
        <v>92</v>
      </c>
      <c r="AV11" s="73" t="s">
        <v>79</v>
      </c>
      <c r="BI11" s="74" t="s">
        <v>91</v>
      </c>
      <c r="BK11" s="73" t="s">
        <v>79</v>
      </c>
      <c r="BX11" s="74" t="s">
        <v>90</v>
      </c>
      <c r="BZ11" s="73" t="s">
        <v>76</v>
      </c>
      <c r="CM11" s="74" t="s">
        <v>92</v>
      </c>
      <c r="CO11" s="73" t="s">
        <v>76</v>
      </c>
      <c r="DB11" s="74" t="s">
        <v>91</v>
      </c>
      <c r="DD11" s="73" t="s">
        <v>76</v>
      </c>
      <c r="DQ11" s="74" t="s">
        <v>90</v>
      </c>
    </row>
    <row r="12" spans="1:121" ht="18.3" x14ac:dyDescent="0.55000000000000004">
      <c r="A12" s="55">
        <v>1948</v>
      </c>
      <c r="B12" s="55" t="s">
        <v>5</v>
      </c>
      <c r="C12" s="26">
        <f t="shared" ref="C12:C58" si="4">$A$3</f>
        <v>4800</v>
      </c>
      <c r="D12" s="26">
        <f t="shared" ref="D12:D58" si="5">IF(B12="WET",$A$4,$A$3)</f>
        <v>4800</v>
      </c>
      <c r="E12" s="26">
        <f t="shared" ref="E12:E59" si="6">IF(B12="NORMAL",IF(E11=1,2,1),E11)</f>
        <v>2</v>
      </c>
      <c r="F12" s="26">
        <f t="shared" si="1"/>
        <v>9600</v>
      </c>
      <c r="G12" s="26">
        <f t="shared" ref="G12:G58" si="7">IF(B12="dry",$A$3,$A$4)</f>
        <v>9600</v>
      </c>
      <c r="H12" s="60">
        <f>IF(B12="DRY",'WMC Loss Pathfinder-McConaugy'!$J$49,IF(B12="wet",'WMC Loss Pathfinder-McConaugy'!$J$48,'WMC Loss Pathfinder-McConaugy'!$J$47))</f>
        <v>0.93951578575609662</v>
      </c>
      <c r="I12" s="26">
        <f t="shared" ref="I12:I58" si="8">IF($K$1=0,C12,IF($K$1=1,D12,IF($K$1=2,F12,G12)))*H12</f>
        <v>9019.3515432585282</v>
      </c>
      <c r="J12" s="26"/>
      <c r="K12" s="69">
        <v>1</v>
      </c>
      <c r="L12" s="67" t="s">
        <v>13</v>
      </c>
      <c r="M12" s="68">
        <v>6.3322666936596031E-4</v>
      </c>
      <c r="O12">
        <f t="shared" ref="O12:O75" si="9">YEAR(Q12)</f>
        <v>1947</v>
      </c>
      <c r="P12">
        <f t="shared" ref="P12:P75" si="10">MONTH(Q12)</f>
        <v>2</v>
      </c>
      <c r="Q12" s="1">
        <v>17199</v>
      </c>
      <c r="R12" s="18">
        <f t="shared" ref="R12:R75" si="11">YEAR(Q12)*100+MONTH(Q12)</f>
        <v>194702</v>
      </c>
      <c r="S12" s="1" t="str">
        <f t="shared" ref="S12:S75" si="12">INDEX($B$11:$B$58,MATCH(O12,$A$11:$A$59,0))</f>
        <v>Normal</v>
      </c>
      <c r="T12" s="2">
        <v>0</v>
      </c>
      <c r="U12" s="63">
        <f t="shared" si="2"/>
        <v>0</v>
      </c>
      <c r="V12" s="70">
        <f>V11+U12-W11-X11</f>
        <v>4475.0533093577915</v>
      </c>
      <c r="W12" s="63">
        <f t="shared" ref="W12:W18" si="13">(V12-X12)*INDEX($M$12:$M$23,MATCH(P12,$K$12:$K$23,0))</f>
        <v>9.4842591566196059</v>
      </c>
      <c r="X12" s="63">
        <f t="shared" si="3"/>
        <v>0</v>
      </c>
      <c r="Y12" s="70">
        <f>X12*INDEX('WMC Loss McConaughy-GI'!$B$54:$D$65,MATCH('Score Analysis'!P12,'WMC Loss McConaughy-GI'!$E$54:$E$65,0),MATCH('Score Analysis'!S12,'WMC Loss McConaughy-GI'!$B$53:$D$53,0))</f>
        <v>0</v>
      </c>
      <c r="AA12">
        <v>1948</v>
      </c>
      <c r="AB12" t="s">
        <v>5</v>
      </c>
      <c r="AC12" s="70">
        <f t="shared" ref="AC12:AC58" si="14">SUMIF($O$11:$O$586,AA12,$Y$11:$Y$586)</f>
        <v>8250.0049819971628</v>
      </c>
      <c r="AD12" s="87"/>
      <c r="AG12" s="75" t="s">
        <v>83</v>
      </c>
      <c r="AV12" s="75" t="s">
        <v>87</v>
      </c>
      <c r="BK12" s="75" t="s">
        <v>88</v>
      </c>
      <c r="BZ12" s="75" t="s">
        <v>83</v>
      </c>
      <c r="CO12" s="75" t="s">
        <v>87</v>
      </c>
      <c r="DD12" s="75" t="s">
        <v>88</v>
      </c>
    </row>
    <row r="13" spans="1:121" ht="18.3" x14ac:dyDescent="0.55000000000000004">
      <c r="A13" s="55">
        <v>1949</v>
      </c>
      <c r="B13" s="55" t="s">
        <v>6</v>
      </c>
      <c r="C13" s="26">
        <f t="shared" si="4"/>
        <v>4800</v>
      </c>
      <c r="D13" s="26">
        <f t="shared" si="5"/>
        <v>9600</v>
      </c>
      <c r="E13" s="26">
        <f t="shared" si="6"/>
        <v>2</v>
      </c>
      <c r="F13" s="26">
        <f t="shared" si="1"/>
        <v>9600</v>
      </c>
      <c r="G13" s="26">
        <f t="shared" si="7"/>
        <v>9600</v>
      </c>
      <c r="H13" s="60">
        <f>IF(B13="DRY",'WMC Loss Pathfinder-McConaugy'!$J$49,IF(B13="wet",'WMC Loss Pathfinder-McConaugy'!$J$48,'WMC Loss Pathfinder-McConaugy'!$J$47))</f>
        <v>0.94365584624313381</v>
      </c>
      <c r="I13" s="26">
        <f t="shared" si="8"/>
        <v>9059.096123934085</v>
      </c>
      <c r="J13" s="26"/>
      <c r="K13" s="69">
        <v>2</v>
      </c>
      <c r="L13" s="67" t="s">
        <v>14</v>
      </c>
      <c r="M13" s="68">
        <v>2.1193622736933784E-3</v>
      </c>
      <c r="O13">
        <f t="shared" si="9"/>
        <v>1947</v>
      </c>
      <c r="P13">
        <f t="shared" si="10"/>
        <v>3</v>
      </c>
      <c r="Q13" s="1">
        <v>17227</v>
      </c>
      <c r="R13" s="18">
        <f t="shared" si="11"/>
        <v>194703</v>
      </c>
      <c r="S13" s="1" t="str">
        <f t="shared" si="12"/>
        <v>Normal</v>
      </c>
      <c r="T13" s="2">
        <v>10300.000000000011</v>
      </c>
      <c r="U13" s="63">
        <f t="shared" si="2"/>
        <v>0</v>
      </c>
      <c r="V13" s="70">
        <f t="shared" ref="V13:V76" si="15">V12+U13-W12-X12</f>
        <v>4465.5690502011721</v>
      </c>
      <c r="W13" s="63">
        <f t="shared" si="13"/>
        <v>0</v>
      </c>
      <c r="X13" s="63">
        <f t="shared" si="3"/>
        <v>4465.5690502011721</v>
      </c>
      <c r="Y13" s="70">
        <f>X13*INDEX('WMC Loss McConaughy-GI'!$B$54:$D$65,MATCH('Score Analysis'!P13,'WMC Loss McConaughy-GI'!$E$54:$E$65,0),MATCH('Score Analysis'!S13,'WMC Loss McConaughy-GI'!$B$53:$D$53,0))</f>
        <v>4263.9469313392337</v>
      </c>
      <c r="AA13">
        <v>1949</v>
      </c>
      <c r="AB13" t="s">
        <v>6</v>
      </c>
      <c r="AC13" s="70">
        <f t="shared" si="14"/>
        <v>8087.7189937652265</v>
      </c>
      <c r="AD13" s="87"/>
      <c r="AG13" s="76"/>
      <c r="AV13" s="76"/>
      <c r="BK13" s="76"/>
      <c r="BZ13" s="76"/>
      <c r="CO13" s="76"/>
      <c r="DD13" s="76"/>
    </row>
    <row r="14" spans="1:121" ht="15.6" x14ac:dyDescent="0.6">
      <c r="A14" s="55">
        <v>1950</v>
      </c>
      <c r="B14" s="55" t="s">
        <v>5</v>
      </c>
      <c r="C14" s="26">
        <f t="shared" si="4"/>
        <v>4800</v>
      </c>
      <c r="D14" s="26">
        <f t="shared" si="5"/>
        <v>4800</v>
      </c>
      <c r="E14" s="26">
        <f t="shared" si="6"/>
        <v>1</v>
      </c>
      <c r="F14" s="26">
        <f t="shared" si="1"/>
        <v>4800</v>
      </c>
      <c r="G14" s="26">
        <f t="shared" si="7"/>
        <v>9600</v>
      </c>
      <c r="H14" s="60">
        <f>IF(B14="DRY",'WMC Loss Pathfinder-McConaugy'!$J$49,IF(B14="wet",'WMC Loss Pathfinder-McConaugy'!$J$48,'WMC Loss Pathfinder-McConaugy'!$J$47))</f>
        <v>0.93951578575609662</v>
      </c>
      <c r="I14" s="26">
        <f t="shared" si="8"/>
        <v>9019.3515432585282</v>
      </c>
      <c r="J14" s="26"/>
      <c r="K14" s="69">
        <v>3</v>
      </c>
      <c r="L14" s="67" t="s">
        <v>15</v>
      </c>
      <c r="M14" s="68">
        <v>2.2768712962303334E-3</v>
      </c>
      <c r="O14">
        <f t="shared" si="9"/>
        <v>1947</v>
      </c>
      <c r="P14">
        <f t="shared" si="10"/>
        <v>4</v>
      </c>
      <c r="Q14" s="1">
        <v>17258</v>
      </c>
      <c r="R14" s="18">
        <f t="shared" si="11"/>
        <v>194704</v>
      </c>
      <c r="S14" s="1" t="str">
        <f t="shared" si="12"/>
        <v>Normal</v>
      </c>
      <c r="T14" s="2">
        <v>0</v>
      </c>
      <c r="U14" s="63">
        <f t="shared" si="2"/>
        <v>0</v>
      </c>
      <c r="V14" s="70">
        <f t="shared" si="15"/>
        <v>0</v>
      </c>
      <c r="W14" s="63">
        <f t="shared" si="13"/>
        <v>0</v>
      </c>
      <c r="X14" s="63">
        <f t="shared" si="3"/>
        <v>0</v>
      </c>
      <c r="Y14" s="70">
        <f>X14*INDEX('WMC Loss McConaughy-GI'!$B$54:$D$65,MATCH('Score Analysis'!P14,'WMC Loss McConaughy-GI'!$E$54:$E$65,0),MATCH('Score Analysis'!S14,'WMC Loss McConaughy-GI'!$B$53:$D$53,0))</f>
        <v>0</v>
      </c>
      <c r="AA14">
        <v>1950</v>
      </c>
      <c r="AB14" t="s">
        <v>5</v>
      </c>
      <c r="AC14" s="70">
        <f t="shared" si="14"/>
        <v>8563.0743152872928</v>
      </c>
      <c r="AD14" s="87"/>
      <c r="AG14" s="77" t="s">
        <v>84</v>
      </c>
      <c r="AV14" s="77" t="s">
        <v>86</v>
      </c>
      <c r="BK14" s="77" t="s">
        <v>89</v>
      </c>
      <c r="BZ14" s="77" t="s">
        <v>77</v>
      </c>
      <c r="CO14" s="77" t="s">
        <v>94</v>
      </c>
      <c r="DD14" s="77" t="s">
        <v>93</v>
      </c>
    </row>
    <row r="15" spans="1:121" x14ac:dyDescent="0.55000000000000004">
      <c r="A15" s="55">
        <v>1951</v>
      </c>
      <c r="B15" s="55" t="s">
        <v>6</v>
      </c>
      <c r="C15" s="26">
        <f t="shared" si="4"/>
        <v>4800</v>
      </c>
      <c r="D15" s="26">
        <f t="shared" si="5"/>
        <v>9600</v>
      </c>
      <c r="E15" s="26">
        <f t="shared" si="6"/>
        <v>1</v>
      </c>
      <c r="F15" s="26">
        <f t="shared" si="1"/>
        <v>9600</v>
      </c>
      <c r="G15" s="26">
        <f t="shared" si="7"/>
        <v>9600</v>
      </c>
      <c r="H15" s="60">
        <f>IF(B15="DRY",'WMC Loss Pathfinder-McConaugy'!$J$49,IF(B15="wet",'WMC Loss Pathfinder-McConaugy'!$J$48,'WMC Loss Pathfinder-McConaugy'!$J$47))</f>
        <v>0.94365584624313381</v>
      </c>
      <c r="I15" s="26">
        <f t="shared" si="8"/>
        <v>9059.096123934085</v>
      </c>
      <c r="J15" s="26"/>
      <c r="K15" s="69">
        <v>4</v>
      </c>
      <c r="L15" s="67" t="s">
        <v>16</v>
      </c>
      <c r="M15" s="68">
        <v>3.5767789674192203E-3</v>
      </c>
      <c r="O15">
        <f t="shared" si="9"/>
        <v>1947</v>
      </c>
      <c r="P15">
        <f t="shared" si="10"/>
        <v>5</v>
      </c>
      <c r="Q15" s="1">
        <v>17288</v>
      </c>
      <c r="R15" s="18">
        <f t="shared" si="11"/>
        <v>194705</v>
      </c>
      <c r="S15" s="1" t="str">
        <f t="shared" si="12"/>
        <v>Normal</v>
      </c>
      <c r="T15" s="2">
        <v>1300.0000000000114</v>
      </c>
      <c r="U15" s="63">
        <f t="shared" si="2"/>
        <v>0</v>
      </c>
      <c r="V15" s="70">
        <f t="shared" si="15"/>
        <v>0</v>
      </c>
      <c r="W15" s="63">
        <f t="shared" si="13"/>
        <v>0</v>
      </c>
      <c r="X15" s="63">
        <f t="shared" si="3"/>
        <v>0</v>
      </c>
      <c r="Y15" s="70">
        <f>X15*INDEX('WMC Loss McConaughy-GI'!$B$54:$D$65,MATCH('Score Analysis'!P15,'WMC Loss McConaughy-GI'!$E$54:$E$65,0),MATCH('Score Analysis'!S15,'WMC Loss McConaughy-GI'!$B$53:$D$53,0))</f>
        <v>0</v>
      </c>
      <c r="AA15">
        <v>1951</v>
      </c>
      <c r="AB15" t="s">
        <v>6</v>
      </c>
      <c r="AC15" s="70">
        <f t="shared" si="14"/>
        <v>8478.8516965899616</v>
      </c>
      <c r="AD15" s="87"/>
      <c r="AG15" s="78" t="s">
        <v>0</v>
      </c>
      <c r="AH15" s="78" t="s">
        <v>13</v>
      </c>
      <c r="AI15" s="78" t="s">
        <v>14</v>
      </c>
      <c r="AJ15" s="78" t="s">
        <v>15</v>
      </c>
      <c r="AK15" s="78" t="s">
        <v>16</v>
      </c>
      <c r="AL15" s="78" t="s">
        <v>17</v>
      </c>
      <c r="AM15" s="78" t="s">
        <v>18</v>
      </c>
      <c r="AN15" s="78" t="s">
        <v>19</v>
      </c>
      <c r="AO15" s="78" t="s">
        <v>20</v>
      </c>
      <c r="AP15" s="78" t="s">
        <v>21</v>
      </c>
      <c r="AQ15" s="78" t="s">
        <v>22</v>
      </c>
      <c r="AR15" s="78" t="s">
        <v>23</v>
      </c>
      <c r="AS15" s="78" t="s">
        <v>24</v>
      </c>
      <c r="AT15" s="78" t="s">
        <v>27</v>
      </c>
      <c r="AV15" s="78" t="s">
        <v>0</v>
      </c>
      <c r="AW15" s="78" t="s">
        <v>13</v>
      </c>
      <c r="AX15" s="78" t="s">
        <v>14</v>
      </c>
      <c r="AY15" s="78" t="s">
        <v>15</v>
      </c>
      <c r="AZ15" s="78" t="s">
        <v>16</v>
      </c>
      <c r="BA15" s="78" t="s">
        <v>17</v>
      </c>
      <c r="BB15" s="78" t="s">
        <v>18</v>
      </c>
      <c r="BC15" s="78" t="s">
        <v>19</v>
      </c>
      <c r="BD15" s="78" t="s">
        <v>20</v>
      </c>
      <c r="BE15" s="78" t="s">
        <v>21</v>
      </c>
      <c r="BF15" s="78" t="s">
        <v>22</v>
      </c>
      <c r="BG15" s="78" t="s">
        <v>23</v>
      </c>
      <c r="BH15" s="78" t="s">
        <v>24</v>
      </c>
      <c r="BI15" s="78" t="s">
        <v>27</v>
      </c>
      <c r="BK15" s="78" t="s">
        <v>0</v>
      </c>
      <c r="BL15" s="78" t="s">
        <v>13</v>
      </c>
      <c r="BM15" s="78" t="s">
        <v>14</v>
      </c>
      <c r="BN15" s="78" t="s">
        <v>15</v>
      </c>
      <c r="BO15" s="78" t="s">
        <v>16</v>
      </c>
      <c r="BP15" s="78" t="s">
        <v>17</v>
      </c>
      <c r="BQ15" s="78" t="s">
        <v>18</v>
      </c>
      <c r="BR15" s="78" t="s">
        <v>19</v>
      </c>
      <c r="BS15" s="78" t="s">
        <v>20</v>
      </c>
      <c r="BT15" s="78" t="s">
        <v>21</v>
      </c>
      <c r="BU15" s="78" t="s">
        <v>22</v>
      </c>
      <c r="BV15" s="78" t="s">
        <v>23</v>
      </c>
      <c r="BW15" s="78" t="s">
        <v>24</v>
      </c>
      <c r="BX15" s="78" t="s">
        <v>27</v>
      </c>
      <c r="BZ15" s="78" t="s">
        <v>0</v>
      </c>
      <c r="CA15" s="78" t="s">
        <v>13</v>
      </c>
      <c r="CB15" s="78" t="s">
        <v>14</v>
      </c>
      <c r="CC15" s="78" t="s">
        <v>15</v>
      </c>
      <c r="CD15" s="78" t="s">
        <v>16</v>
      </c>
      <c r="CE15" s="78" t="s">
        <v>17</v>
      </c>
      <c r="CF15" s="78" t="s">
        <v>18</v>
      </c>
      <c r="CG15" s="78" t="s">
        <v>19</v>
      </c>
      <c r="CH15" s="78" t="s">
        <v>20</v>
      </c>
      <c r="CI15" s="78" t="s">
        <v>21</v>
      </c>
      <c r="CJ15" s="78" t="s">
        <v>22</v>
      </c>
      <c r="CK15" s="78" t="s">
        <v>23</v>
      </c>
      <c r="CL15" s="78" t="s">
        <v>24</v>
      </c>
      <c r="CM15" s="78" t="s">
        <v>27</v>
      </c>
      <c r="CO15" s="78" t="s">
        <v>0</v>
      </c>
      <c r="CP15" s="78" t="s">
        <v>13</v>
      </c>
      <c r="CQ15" s="78" t="s">
        <v>14</v>
      </c>
      <c r="CR15" s="78" t="s">
        <v>15</v>
      </c>
      <c r="CS15" s="78" t="s">
        <v>16</v>
      </c>
      <c r="CT15" s="78" t="s">
        <v>17</v>
      </c>
      <c r="CU15" s="78" t="s">
        <v>18</v>
      </c>
      <c r="CV15" s="78" t="s">
        <v>19</v>
      </c>
      <c r="CW15" s="78" t="s">
        <v>20</v>
      </c>
      <c r="CX15" s="78" t="s">
        <v>21</v>
      </c>
      <c r="CY15" s="78" t="s">
        <v>22</v>
      </c>
      <c r="CZ15" s="78" t="s">
        <v>23</v>
      </c>
      <c r="DA15" s="78" t="s">
        <v>24</v>
      </c>
      <c r="DB15" s="78" t="s">
        <v>27</v>
      </c>
      <c r="DD15" s="78" t="s">
        <v>0</v>
      </c>
      <c r="DE15" s="78" t="s">
        <v>13</v>
      </c>
      <c r="DF15" s="78" t="s">
        <v>14</v>
      </c>
      <c r="DG15" s="78" t="s">
        <v>15</v>
      </c>
      <c r="DH15" s="78" t="s">
        <v>16</v>
      </c>
      <c r="DI15" s="78" t="s">
        <v>17</v>
      </c>
      <c r="DJ15" s="78" t="s">
        <v>18</v>
      </c>
      <c r="DK15" s="78" t="s">
        <v>19</v>
      </c>
      <c r="DL15" s="78" t="s">
        <v>20</v>
      </c>
      <c r="DM15" s="78" t="s">
        <v>21</v>
      </c>
      <c r="DN15" s="78" t="s">
        <v>22</v>
      </c>
      <c r="DO15" s="78" t="s">
        <v>23</v>
      </c>
      <c r="DP15" s="78" t="s">
        <v>24</v>
      </c>
      <c r="DQ15" s="78" t="s">
        <v>27</v>
      </c>
    </row>
    <row r="16" spans="1:121" x14ac:dyDescent="0.55000000000000004">
      <c r="A16" s="55">
        <v>1952</v>
      </c>
      <c r="B16" s="55" t="s">
        <v>6</v>
      </c>
      <c r="C16" s="26">
        <f t="shared" si="4"/>
        <v>4800</v>
      </c>
      <c r="D16" s="26">
        <f t="shared" si="5"/>
        <v>9600</v>
      </c>
      <c r="E16" s="26">
        <f t="shared" si="6"/>
        <v>1</v>
      </c>
      <c r="F16" s="26">
        <f t="shared" si="1"/>
        <v>9600</v>
      </c>
      <c r="G16" s="26">
        <f t="shared" si="7"/>
        <v>9600</v>
      </c>
      <c r="H16" s="60">
        <f>IF(B16="DRY",'WMC Loss Pathfinder-McConaugy'!$J$49,IF(B16="wet",'WMC Loss Pathfinder-McConaugy'!$J$48,'WMC Loss Pathfinder-McConaugy'!$J$47))</f>
        <v>0.94365584624313381</v>
      </c>
      <c r="I16" s="26">
        <f t="shared" si="8"/>
        <v>9059.096123934085</v>
      </c>
      <c r="J16" s="26"/>
      <c r="K16" s="69">
        <v>5</v>
      </c>
      <c r="L16" s="67" t="s">
        <v>17</v>
      </c>
      <c r="M16" s="68">
        <v>4.0074218678050645E-3</v>
      </c>
      <c r="O16">
        <f t="shared" si="9"/>
        <v>1947</v>
      </c>
      <c r="P16">
        <f t="shared" si="10"/>
        <v>6</v>
      </c>
      <c r="Q16" s="1">
        <v>17319</v>
      </c>
      <c r="R16" s="18">
        <f t="shared" si="11"/>
        <v>194706</v>
      </c>
      <c r="S16" s="1" t="str">
        <f t="shared" si="12"/>
        <v>Normal</v>
      </c>
      <c r="T16" s="2">
        <v>0</v>
      </c>
      <c r="U16" s="63">
        <f t="shared" si="2"/>
        <v>0</v>
      </c>
      <c r="V16" s="70">
        <f t="shared" si="15"/>
        <v>0</v>
      </c>
      <c r="W16" s="63">
        <f t="shared" si="13"/>
        <v>0</v>
      </c>
      <c r="X16" s="63">
        <f t="shared" si="3"/>
        <v>0</v>
      </c>
      <c r="Y16" s="70">
        <f>X16*INDEX('WMC Loss McConaughy-GI'!$B$54:$D$65,MATCH('Score Analysis'!P16,'WMC Loss McConaughy-GI'!$E$54:$E$65,0),MATCH('Score Analysis'!S16,'WMC Loss McConaughy-GI'!$B$53:$D$53,0))</f>
        <v>0</v>
      </c>
      <c r="AA16">
        <v>1952</v>
      </c>
      <c r="AB16" t="s">
        <v>6</v>
      </c>
      <c r="AC16" s="70">
        <f t="shared" si="14"/>
        <v>8123.3582521406488</v>
      </c>
      <c r="AD16" s="87"/>
      <c r="AG16" s="79">
        <v>1947</v>
      </c>
      <c r="AH16" s="80">
        <v>0</v>
      </c>
      <c r="AI16" s="80">
        <v>0</v>
      </c>
      <c r="AJ16" s="80">
        <v>4465.5690502011721</v>
      </c>
      <c r="AK16" s="80">
        <v>0</v>
      </c>
      <c r="AL16" s="80">
        <v>0</v>
      </c>
      <c r="AM16" s="80">
        <v>0</v>
      </c>
      <c r="AN16" s="80">
        <v>0</v>
      </c>
      <c r="AO16" s="80">
        <v>0</v>
      </c>
      <c r="AP16" s="80">
        <v>0</v>
      </c>
      <c r="AQ16" s="80">
        <v>0</v>
      </c>
      <c r="AR16" s="80">
        <v>0</v>
      </c>
      <c r="AS16" s="80">
        <v>0</v>
      </c>
      <c r="AT16" s="81">
        <f>SUM(AH16:AS16)</f>
        <v>4465.5690502011721</v>
      </c>
      <c r="AV16" s="79">
        <v>1947</v>
      </c>
      <c r="AW16" s="80">
        <v>0</v>
      </c>
      <c r="AX16" s="80">
        <v>0</v>
      </c>
      <c r="AY16" s="80">
        <v>4465.5690502011721</v>
      </c>
      <c r="AZ16" s="80">
        <v>0</v>
      </c>
      <c r="BA16" s="80">
        <v>0</v>
      </c>
      <c r="BB16" s="80">
        <v>0</v>
      </c>
      <c r="BC16" s="80">
        <v>0</v>
      </c>
      <c r="BD16" s="80">
        <v>0</v>
      </c>
      <c r="BE16" s="80">
        <v>0</v>
      </c>
      <c r="BF16" s="80">
        <v>0</v>
      </c>
      <c r="BG16" s="80">
        <v>0</v>
      </c>
      <c r="BH16" s="80">
        <v>0</v>
      </c>
      <c r="BI16" s="81">
        <f>SUM(AW16:BH16)</f>
        <v>4465.5690502011721</v>
      </c>
      <c r="BK16" s="79">
        <v>1947</v>
      </c>
      <c r="BL16" s="80">
        <v>0</v>
      </c>
      <c r="BM16" s="80">
        <v>0</v>
      </c>
      <c r="BN16" s="80">
        <v>4465.5690502011721</v>
      </c>
      <c r="BO16" s="80">
        <v>0</v>
      </c>
      <c r="BP16" s="80">
        <v>0</v>
      </c>
      <c r="BQ16" s="80">
        <v>0</v>
      </c>
      <c r="BR16" s="80">
        <v>0</v>
      </c>
      <c r="BS16" s="80">
        <v>0</v>
      </c>
      <c r="BT16" s="80">
        <v>0</v>
      </c>
      <c r="BU16" s="80">
        <v>0</v>
      </c>
      <c r="BV16" s="80">
        <v>0</v>
      </c>
      <c r="BW16" s="80">
        <v>0</v>
      </c>
      <c r="BX16" s="81">
        <f>SUM(BL16:BW16)</f>
        <v>4465.5690502011721</v>
      </c>
      <c r="BZ16" s="79">
        <v>1947</v>
      </c>
      <c r="CA16" s="80">
        <v>0</v>
      </c>
      <c r="CB16" s="80">
        <v>0</v>
      </c>
      <c r="CC16" s="80">
        <v>4263.9469313392337</v>
      </c>
      <c r="CD16" s="80">
        <v>0</v>
      </c>
      <c r="CE16" s="80">
        <v>0</v>
      </c>
      <c r="CF16" s="80">
        <v>0</v>
      </c>
      <c r="CG16" s="80">
        <v>0</v>
      </c>
      <c r="CH16" s="80">
        <v>0</v>
      </c>
      <c r="CI16" s="80">
        <v>0</v>
      </c>
      <c r="CJ16" s="80">
        <v>0</v>
      </c>
      <c r="CK16" s="80">
        <v>0</v>
      </c>
      <c r="CL16" s="80">
        <v>0</v>
      </c>
      <c r="CM16" s="81">
        <f>SUM(CA16:CL16)</f>
        <v>4263.9469313392337</v>
      </c>
      <c r="CO16" s="79">
        <v>1947</v>
      </c>
      <c r="CP16" s="80">
        <v>0</v>
      </c>
      <c r="CQ16" s="80">
        <v>0</v>
      </c>
      <c r="CR16" s="80">
        <v>4263.9469313392337</v>
      </c>
      <c r="CS16" s="80">
        <v>0</v>
      </c>
      <c r="CT16" s="80">
        <v>0</v>
      </c>
      <c r="CU16" s="80">
        <v>0</v>
      </c>
      <c r="CV16" s="80">
        <v>0</v>
      </c>
      <c r="CW16" s="80">
        <v>0</v>
      </c>
      <c r="CX16" s="80">
        <v>0</v>
      </c>
      <c r="CY16" s="80">
        <v>0</v>
      </c>
      <c r="CZ16" s="80">
        <v>0</v>
      </c>
      <c r="DA16" s="80">
        <v>0</v>
      </c>
      <c r="DB16" s="81">
        <f>SUM(CP16:DA16)</f>
        <v>4263.9469313392337</v>
      </c>
      <c r="DD16" s="79">
        <v>1947</v>
      </c>
      <c r="DE16" s="80">
        <v>0</v>
      </c>
      <c r="DF16" s="80">
        <v>0</v>
      </c>
      <c r="DG16" s="80">
        <v>4263.9469313392337</v>
      </c>
      <c r="DH16" s="80">
        <v>0</v>
      </c>
      <c r="DI16" s="80">
        <v>0</v>
      </c>
      <c r="DJ16" s="80">
        <v>0</v>
      </c>
      <c r="DK16" s="80">
        <v>0</v>
      </c>
      <c r="DL16" s="80">
        <v>0</v>
      </c>
      <c r="DM16" s="80">
        <v>0</v>
      </c>
      <c r="DN16" s="80">
        <v>0</v>
      </c>
      <c r="DO16" s="80">
        <v>0</v>
      </c>
      <c r="DP16" s="80">
        <v>0</v>
      </c>
      <c r="DQ16" s="81">
        <f>SUM(DE16:DP16)</f>
        <v>4263.9469313392337</v>
      </c>
    </row>
    <row r="17" spans="1:121" x14ac:dyDescent="0.55000000000000004">
      <c r="A17" s="55">
        <v>1953</v>
      </c>
      <c r="B17" s="55" t="s">
        <v>7</v>
      </c>
      <c r="C17" s="26">
        <f t="shared" si="4"/>
        <v>4800</v>
      </c>
      <c r="D17" s="26">
        <f t="shared" si="5"/>
        <v>4800</v>
      </c>
      <c r="E17" s="26">
        <f t="shared" si="6"/>
        <v>1</v>
      </c>
      <c r="F17" s="26">
        <f t="shared" si="1"/>
        <v>4800</v>
      </c>
      <c r="G17" s="26">
        <f t="shared" si="7"/>
        <v>4800</v>
      </c>
      <c r="H17" s="60">
        <f>IF(B17="DRY",'WMC Loss Pathfinder-McConaugy'!$J$49,IF(B17="wet",'WMC Loss Pathfinder-McConaugy'!$J$48,'WMC Loss Pathfinder-McConaugy'!$J$47))</f>
        <v>0.92094309124217344</v>
      </c>
      <c r="I17" s="26">
        <f t="shared" si="8"/>
        <v>4420.5268379624322</v>
      </c>
      <c r="J17" s="26"/>
      <c r="K17" s="69">
        <v>6</v>
      </c>
      <c r="L17" s="67" t="s">
        <v>18</v>
      </c>
      <c r="M17" s="68">
        <v>4.3889383200834279E-3</v>
      </c>
      <c r="O17">
        <f t="shared" si="9"/>
        <v>1947</v>
      </c>
      <c r="P17">
        <f t="shared" si="10"/>
        <v>7</v>
      </c>
      <c r="Q17" s="1">
        <v>17349</v>
      </c>
      <c r="R17" s="18">
        <f t="shared" si="11"/>
        <v>194707</v>
      </c>
      <c r="S17" s="1" t="str">
        <f t="shared" si="12"/>
        <v>Normal</v>
      </c>
      <c r="T17" s="2">
        <v>0</v>
      </c>
      <c r="U17" s="63">
        <f t="shared" si="2"/>
        <v>0</v>
      </c>
      <c r="V17" s="70">
        <f t="shared" si="15"/>
        <v>0</v>
      </c>
      <c r="W17" s="63">
        <f t="shared" si="13"/>
        <v>0</v>
      </c>
      <c r="X17" s="63">
        <f t="shared" si="3"/>
        <v>0</v>
      </c>
      <c r="Y17" s="70">
        <f>X17*INDEX('WMC Loss McConaughy-GI'!$B$54:$D$65,MATCH('Score Analysis'!P17,'WMC Loss McConaughy-GI'!$E$54:$E$65,0),MATCH('Score Analysis'!S17,'WMC Loss McConaughy-GI'!$B$53:$D$53,0))</f>
        <v>0</v>
      </c>
      <c r="AA17">
        <v>1953</v>
      </c>
      <c r="AB17" t="s">
        <v>7</v>
      </c>
      <c r="AC17" s="70">
        <f t="shared" si="14"/>
        <v>3370.733016025802</v>
      </c>
      <c r="AD17" s="87"/>
      <c r="AG17" s="79">
        <v>1948</v>
      </c>
      <c r="AH17" s="80">
        <v>0</v>
      </c>
      <c r="AI17" s="80">
        <v>0</v>
      </c>
      <c r="AJ17" s="80">
        <v>0</v>
      </c>
      <c r="AK17" s="80">
        <v>4454.1539372008065</v>
      </c>
      <c r="AL17" s="80">
        <v>0</v>
      </c>
      <c r="AM17" s="80">
        <v>0</v>
      </c>
      <c r="AN17" s="80">
        <v>0</v>
      </c>
      <c r="AO17" s="80">
        <v>0</v>
      </c>
      <c r="AP17" s="80">
        <v>0</v>
      </c>
      <c r="AQ17" s="80">
        <v>0</v>
      </c>
      <c r="AR17" s="80">
        <v>0</v>
      </c>
      <c r="AS17" s="80">
        <v>0</v>
      </c>
      <c r="AT17" s="81">
        <f t="shared" ref="AT17:AT64" si="16">SUM(AH17:AS17)</f>
        <v>4454.1539372008065</v>
      </c>
      <c r="AV17" s="79">
        <v>1948</v>
      </c>
      <c r="AW17" s="80">
        <v>0</v>
      </c>
      <c r="AX17" s="80">
        <v>0</v>
      </c>
      <c r="AY17" s="80">
        <v>0</v>
      </c>
      <c r="AZ17" s="80">
        <v>4454.1539372008065</v>
      </c>
      <c r="BA17" s="80">
        <v>0</v>
      </c>
      <c r="BB17" s="80">
        <v>0</v>
      </c>
      <c r="BC17" s="80">
        <v>0</v>
      </c>
      <c r="BD17" s="80">
        <v>0</v>
      </c>
      <c r="BE17" s="80">
        <v>0</v>
      </c>
      <c r="BF17" s="80">
        <v>0</v>
      </c>
      <c r="BG17" s="80">
        <v>0</v>
      </c>
      <c r="BH17" s="80">
        <v>0</v>
      </c>
      <c r="BI17" s="81">
        <f t="shared" ref="BI17:BI64" si="17">SUM(AW17:BH17)</f>
        <v>4454.1539372008065</v>
      </c>
      <c r="BK17" s="79">
        <v>1948</v>
      </c>
      <c r="BL17" s="80">
        <v>0</v>
      </c>
      <c r="BM17" s="80">
        <v>0</v>
      </c>
      <c r="BN17" s="80">
        <v>0</v>
      </c>
      <c r="BO17" s="80">
        <v>8908.3078744016129</v>
      </c>
      <c r="BP17" s="80">
        <v>0</v>
      </c>
      <c r="BQ17" s="80">
        <v>0</v>
      </c>
      <c r="BR17" s="80">
        <v>0</v>
      </c>
      <c r="BS17" s="80">
        <v>0</v>
      </c>
      <c r="BT17" s="80">
        <v>0</v>
      </c>
      <c r="BU17" s="80">
        <v>0</v>
      </c>
      <c r="BV17" s="80">
        <v>0</v>
      </c>
      <c r="BW17" s="80">
        <v>0</v>
      </c>
      <c r="BX17" s="81">
        <f t="shared" ref="BX17:BX64" si="18">SUM(BL17:BW17)</f>
        <v>8908.3078744016129</v>
      </c>
      <c r="BZ17" s="79">
        <v>1948</v>
      </c>
      <c r="CA17" s="80">
        <v>0</v>
      </c>
      <c r="CB17" s="80">
        <v>0</v>
      </c>
      <c r="CC17" s="80">
        <v>0</v>
      </c>
      <c r="CD17" s="80">
        <v>4125.0024909985814</v>
      </c>
      <c r="CE17" s="80">
        <v>0</v>
      </c>
      <c r="CF17" s="80">
        <v>0</v>
      </c>
      <c r="CG17" s="80">
        <v>0</v>
      </c>
      <c r="CH17" s="80">
        <v>0</v>
      </c>
      <c r="CI17" s="80">
        <v>0</v>
      </c>
      <c r="CJ17" s="80">
        <v>0</v>
      </c>
      <c r="CK17" s="80">
        <v>0</v>
      </c>
      <c r="CL17" s="80">
        <v>0</v>
      </c>
      <c r="CM17" s="81">
        <f t="shared" ref="CM17:CM64" si="19">SUM(CA17:CL17)</f>
        <v>4125.0024909985814</v>
      </c>
      <c r="CO17" s="79">
        <v>1948</v>
      </c>
      <c r="CP17" s="80">
        <v>0</v>
      </c>
      <c r="CQ17" s="80">
        <v>0</v>
      </c>
      <c r="CR17" s="80">
        <v>0</v>
      </c>
      <c r="CS17" s="80">
        <v>4125.0024909985814</v>
      </c>
      <c r="CT17" s="80">
        <v>0</v>
      </c>
      <c r="CU17" s="80">
        <v>0</v>
      </c>
      <c r="CV17" s="80">
        <v>0</v>
      </c>
      <c r="CW17" s="80">
        <v>0</v>
      </c>
      <c r="CX17" s="80">
        <v>0</v>
      </c>
      <c r="CY17" s="80">
        <v>0</v>
      </c>
      <c r="CZ17" s="80">
        <v>0</v>
      </c>
      <c r="DA17" s="80">
        <v>0</v>
      </c>
      <c r="DB17" s="81">
        <f t="shared" ref="DB17:DB64" si="20">SUM(CP17:DA17)</f>
        <v>4125.0024909985814</v>
      </c>
      <c r="DD17" s="79">
        <v>1948</v>
      </c>
      <c r="DE17" s="80">
        <v>0</v>
      </c>
      <c r="DF17" s="80">
        <v>0</v>
      </c>
      <c r="DG17" s="80">
        <v>0</v>
      </c>
      <c r="DH17" s="80">
        <v>8250.0049819971628</v>
      </c>
      <c r="DI17" s="80">
        <v>0</v>
      </c>
      <c r="DJ17" s="80">
        <v>0</v>
      </c>
      <c r="DK17" s="80">
        <v>0</v>
      </c>
      <c r="DL17" s="80">
        <v>0</v>
      </c>
      <c r="DM17" s="80">
        <v>0</v>
      </c>
      <c r="DN17" s="80">
        <v>0</v>
      </c>
      <c r="DO17" s="80">
        <v>0</v>
      </c>
      <c r="DP17" s="80">
        <v>0</v>
      </c>
      <c r="DQ17" s="81">
        <f t="shared" ref="DQ17:DQ64" si="21">SUM(DE17:DP17)</f>
        <v>8250.0049819971628</v>
      </c>
    </row>
    <row r="18" spans="1:121" x14ac:dyDescent="0.55000000000000004">
      <c r="A18" s="55">
        <v>1954</v>
      </c>
      <c r="B18" s="55" t="s">
        <v>7</v>
      </c>
      <c r="C18" s="26">
        <f t="shared" si="4"/>
        <v>4800</v>
      </c>
      <c r="D18" s="26">
        <f t="shared" si="5"/>
        <v>4800</v>
      </c>
      <c r="E18" s="26">
        <f t="shared" si="6"/>
        <v>1</v>
      </c>
      <c r="F18" s="26">
        <f t="shared" si="1"/>
        <v>4800</v>
      </c>
      <c r="G18" s="26">
        <f t="shared" si="7"/>
        <v>4800</v>
      </c>
      <c r="H18" s="60">
        <f>IF(B18="DRY",'WMC Loss Pathfinder-McConaugy'!$J$49,IF(B18="wet",'WMC Loss Pathfinder-McConaugy'!$J$48,'WMC Loss Pathfinder-McConaugy'!$J$47))</f>
        <v>0.92094309124217344</v>
      </c>
      <c r="I18" s="26">
        <f t="shared" si="8"/>
        <v>4420.5268379624322</v>
      </c>
      <c r="J18" s="26"/>
      <c r="K18" s="69">
        <v>7</v>
      </c>
      <c r="L18" s="67" t="s">
        <v>19</v>
      </c>
      <c r="M18" s="68">
        <v>7.8448002831773972E-3</v>
      </c>
      <c r="O18">
        <f t="shared" si="9"/>
        <v>1947</v>
      </c>
      <c r="P18">
        <f t="shared" si="10"/>
        <v>8</v>
      </c>
      <c r="Q18" s="1">
        <v>17380</v>
      </c>
      <c r="R18" s="18">
        <f t="shared" si="11"/>
        <v>194708</v>
      </c>
      <c r="S18" s="1" t="str">
        <f t="shared" si="12"/>
        <v>Normal</v>
      </c>
      <c r="T18" s="2">
        <v>24000</v>
      </c>
      <c r="U18" s="63">
        <f t="shared" si="2"/>
        <v>0</v>
      </c>
      <c r="V18" s="70">
        <f t="shared" si="15"/>
        <v>0</v>
      </c>
      <c r="W18" s="63">
        <f t="shared" si="13"/>
        <v>0</v>
      </c>
      <c r="X18" s="63">
        <f t="shared" si="3"/>
        <v>0</v>
      </c>
      <c r="Y18" s="70">
        <f>X18*INDEX('WMC Loss McConaughy-GI'!$B$54:$D$65,MATCH('Score Analysis'!P18,'WMC Loss McConaughy-GI'!$E$54:$E$65,0),MATCH('Score Analysis'!S18,'WMC Loss McConaughy-GI'!$B$53:$D$53,0))</f>
        <v>0</v>
      </c>
      <c r="AA18">
        <v>1954</v>
      </c>
      <c r="AB18" t="s">
        <v>7</v>
      </c>
      <c r="AC18" s="70">
        <f t="shared" si="14"/>
        <v>4060.4681350788806</v>
      </c>
      <c r="AD18" s="87"/>
      <c r="AG18" s="79">
        <v>1949</v>
      </c>
      <c r="AH18" s="80">
        <v>0</v>
      </c>
      <c r="AI18" s="80">
        <v>0</v>
      </c>
      <c r="AJ18" s="80">
        <v>0</v>
      </c>
      <c r="AK18" s="80">
        <v>0</v>
      </c>
      <c r="AL18" s="80">
        <v>4438.2224130805789</v>
      </c>
      <c r="AM18" s="80">
        <v>0</v>
      </c>
      <c r="AN18" s="80">
        <v>0</v>
      </c>
      <c r="AO18" s="80">
        <v>0</v>
      </c>
      <c r="AP18" s="80">
        <v>0</v>
      </c>
      <c r="AQ18" s="80">
        <v>0</v>
      </c>
      <c r="AR18" s="80">
        <v>0</v>
      </c>
      <c r="AS18" s="80">
        <v>0</v>
      </c>
      <c r="AT18" s="81">
        <f t="shared" si="16"/>
        <v>4438.2224130805789</v>
      </c>
      <c r="AV18" s="79">
        <v>1949</v>
      </c>
      <c r="AW18" s="80">
        <v>0</v>
      </c>
      <c r="AX18" s="80">
        <v>0</v>
      </c>
      <c r="AY18" s="80">
        <v>0</v>
      </c>
      <c r="AZ18" s="80">
        <v>0</v>
      </c>
      <c r="BA18" s="80">
        <v>8876.4448261611578</v>
      </c>
      <c r="BB18" s="80">
        <v>0</v>
      </c>
      <c r="BC18" s="80">
        <v>0</v>
      </c>
      <c r="BD18" s="80">
        <v>0</v>
      </c>
      <c r="BE18" s="80">
        <v>0</v>
      </c>
      <c r="BF18" s="80">
        <v>0</v>
      </c>
      <c r="BG18" s="80">
        <v>0</v>
      </c>
      <c r="BH18" s="80">
        <v>0</v>
      </c>
      <c r="BI18" s="81">
        <f t="shared" si="17"/>
        <v>8876.4448261611578</v>
      </c>
      <c r="BK18" s="79">
        <v>1949</v>
      </c>
      <c r="BL18" s="80">
        <v>0</v>
      </c>
      <c r="BM18" s="80">
        <v>0</v>
      </c>
      <c r="BN18" s="80">
        <v>0</v>
      </c>
      <c r="BO18" s="80">
        <v>0</v>
      </c>
      <c r="BP18" s="80">
        <v>8876.4448261611578</v>
      </c>
      <c r="BQ18" s="80">
        <v>0</v>
      </c>
      <c r="BR18" s="80">
        <v>0</v>
      </c>
      <c r="BS18" s="80">
        <v>0</v>
      </c>
      <c r="BT18" s="80">
        <v>0</v>
      </c>
      <c r="BU18" s="80">
        <v>0</v>
      </c>
      <c r="BV18" s="80">
        <v>0</v>
      </c>
      <c r="BW18" s="80">
        <v>0</v>
      </c>
      <c r="BX18" s="81">
        <f t="shared" si="18"/>
        <v>8876.4448261611578</v>
      </c>
      <c r="BZ18" s="79">
        <v>1949</v>
      </c>
      <c r="CA18" s="80">
        <v>0</v>
      </c>
      <c r="CB18" s="80">
        <v>0</v>
      </c>
      <c r="CC18" s="80">
        <v>0</v>
      </c>
      <c r="CD18" s="80">
        <v>0</v>
      </c>
      <c r="CE18" s="80">
        <v>4043.8594968826133</v>
      </c>
      <c r="CF18" s="80">
        <v>0</v>
      </c>
      <c r="CG18" s="80">
        <v>0</v>
      </c>
      <c r="CH18" s="80">
        <v>0</v>
      </c>
      <c r="CI18" s="80">
        <v>0</v>
      </c>
      <c r="CJ18" s="80">
        <v>0</v>
      </c>
      <c r="CK18" s="80">
        <v>0</v>
      </c>
      <c r="CL18" s="80">
        <v>0</v>
      </c>
      <c r="CM18" s="81">
        <f t="shared" si="19"/>
        <v>4043.8594968826133</v>
      </c>
      <c r="CO18" s="79">
        <v>1949</v>
      </c>
      <c r="CP18" s="80">
        <v>0</v>
      </c>
      <c r="CQ18" s="80">
        <v>0</v>
      </c>
      <c r="CR18" s="80">
        <v>0</v>
      </c>
      <c r="CS18" s="80">
        <v>0</v>
      </c>
      <c r="CT18" s="80">
        <v>8087.7189937652265</v>
      </c>
      <c r="CU18" s="80">
        <v>0</v>
      </c>
      <c r="CV18" s="80">
        <v>0</v>
      </c>
      <c r="CW18" s="80">
        <v>0</v>
      </c>
      <c r="CX18" s="80">
        <v>0</v>
      </c>
      <c r="CY18" s="80">
        <v>0</v>
      </c>
      <c r="CZ18" s="80">
        <v>0</v>
      </c>
      <c r="DA18" s="80">
        <v>0</v>
      </c>
      <c r="DB18" s="81">
        <f t="shared" si="20"/>
        <v>8087.7189937652265</v>
      </c>
      <c r="DD18" s="79">
        <v>1949</v>
      </c>
      <c r="DE18" s="80">
        <v>0</v>
      </c>
      <c r="DF18" s="80">
        <v>0</v>
      </c>
      <c r="DG18" s="80">
        <v>0</v>
      </c>
      <c r="DH18" s="80">
        <v>0</v>
      </c>
      <c r="DI18" s="80">
        <v>8087.7189937652265</v>
      </c>
      <c r="DJ18" s="80">
        <v>0</v>
      </c>
      <c r="DK18" s="80">
        <v>0</v>
      </c>
      <c r="DL18" s="80">
        <v>0</v>
      </c>
      <c r="DM18" s="80">
        <v>0</v>
      </c>
      <c r="DN18" s="80">
        <v>0</v>
      </c>
      <c r="DO18" s="80">
        <v>0</v>
      </c>
      <c r="DP18" s="80">
        <v>0</v>
      </c>
      <c r="DQ18" s="81">
        <f t="shared" si="21"/>
        <v>8087.7189937652265</v>
      </c>
    </row>
    <row r="19" spans="1:121" x14ac:dyDescent="0.55000000000000004">
      <c r="A19" s="55">
        <v>1955</v>
      </c>
      <c r="B19" s="55" t="s">
        <v>7</v>
      </c>
      <c r="C19" s="26">
        <f t="shared" si="4"/>
        <v>4800</v>
      </c>
      <c r="D19" s="26">
        <f t="shared" si="5"/>
        <v>4800</v>
      </c>
      <c r="E19" s="26">
        <f t="shared" si="6"/>
        <v>1</v>
      </c>
      <c r="F19" s="26">
        <f t="shared" si="1"/>
        <v>4800</v>
      </c>
      <c r="G19" s="26">
        <f t="shared" si="7"/>
        <v>4800</v>
      </c>
      <c r="H19" s="60">
        <f>IF(B19="DRY",'WMC Loss Pathfinder-McConaugy'!$J$49,IF(B19="wet",'WMC Loss Pathfinder-McConaugy'!$J$48,'WMC Loss Pathfinder-McConaugy'!$J$47))</f>
        <v>0.92094309124217344</v>
      </c>
      <c r="I19" s="26">
        <f t="shared" si="8"/>
        <v>4420.5268379624322</v>
      </c>
      <c r="J19" s="26"/>
      <c r="K19" s="69">
        <v>8</v>
      </c>
      <c r="L19" s="67" t="s">
        <v>20</v>
      </c>
      <c r="M19" s="68">
        <v>7.185887162540941E-3</v>
      </c>
      <c r="O19">
        <f t="shared" si="9"/>
        <v>1947</v>
      </c>
      <c r="P19">
        <f t="shared" si="10"/>
        <v>9</v>
      </c>
      <c r="Q19" s="1">
        <v>17411</v>
      </c>
      <c r="R19" s="18">
        <f t="shared" si="11"/>
        <v>194709</v>
      </c>
      <c r="S19" s="1" t="str">
        <f t="shared" si="12"/>
        <v>Normal</v>
      </c>
      <c r="T19" s="2">
        <v>17500</v>
      </c>
      <c r="U19" s="63">
        <f t="shared" si="2"/>
        <v>9019.3515432585282</v>
      </c>
      <c r="V19" s="70">
        <f t="shared" si="15"/>
        <v>9019.3515432585282</v>
      </c>
      <c r="W19" s="63">
        <f>(V19-X19)*INDEX($M$12:$M$23,MATCH(P19,$K$12:$K$23,0))</f>
        <v>34.212667964227393</v>
      </c>
      <c r="X19" s="63">
        <f>IF(OR(P19&lt;3,P19&gt;8),0,IF(T19&gt;0,MIN(V19,T19),0))</f>
        <v>0</v>
      </c>
      <c r="Y19" s="70">
        <f>X19*INDEX('WMC Loss McConaughy-GI'!$B$54:$D$65,MATCH('Score Analysis'!P19,'WMC Loss McConaughy-GI'!$E$54:$E$65,0),MATCH('Score Analysis'!S19,'WMC Loss McConaughy-GI'!$B$53:$D$53,0))</f>
        <v>0</v>
      </c>
      <c r="AA19">
        <v>1955</v>
      </c>
      <c r="AB19" t="s">
        <v>7</v>
      </c>
      <c r="AC19" s="70">
        <f t="shared" si="14"/>
        <v>4060.4681350788806</v>
      </c>
      <c r="AD19" s="87"/>
      <c r="AG19" s="79">
        <v>1950</v>
      </c>
      <c r="AH19" s="80">
        <v>0</v>
      </c>
      <c r="AI19" s="80">
        <v>0</v>
      </c>
      <c r="AJ19" s="80">
        <v>8967.9820721664801</v>
      </c>
      <c r="AK19" s="80">
        <v>0</v>
      </c>
      <c r="AL19" s="80">
        <v>0</v>
      </c>
      <c r="AM19" s="80">
        <v>0</v>
      </c>
      <c r="AN19" s="80">
        <v>0</v>
      </c>
      <c r="AO19" s="80">
        <v>0</v>
      </c>
      <c r="AP19" s="80">
        <v>0</v>
      </c>
      <c r="AQ19" s="80">
        <v>0</v>
      </c>
      <c r="AR19" s="80">
        <v>0</v>
      </c>
      <c r="AS19" s="80">
        <v>0</v>
      </c>
      <c r="AT19" s="81">
        <f t="shared" si="16"/>
        <v>8967.9820721664801</v>
      </c>
      <c r="AV19" s="79">
        <v>1950</v>
      </c>
      <c r="AW19" s="80">
        <v>0</v>
      </c>
      <c r="AX19" s="80">
        <v>0</v>
      </c>
      <c r="AY19" s="80">
        <v>8967.9820721664801</v>
      </c>
      <c r="AZ19" s="80">
        <v>0</v>
      </c>
      <c r="BA19" s="80">
        <v>0</v>
      </c>
      <c r="BB19" s="80">
        <v>0</v>
      </c>
      <c r="BC19" s="80">
        <v>0</v>
      </c>
      <c r="BD19" s="80">
        <v>0</v>
      </c>
      <c r="BE19" s="80">
        <v>0</v>
      </c>
      <c r="BF19" s="80">
        <v>0</v>
      </c>
      <c r="BG19" s="80">
        <v>0</v>
      </c>
      <c r="BH19" s="80">
        <v>0</v>
      </c>
      <c r="BI19" s="81">
        <f t="shared" si="17"/>
        <v>8967.9820721664801</v>
      </c>
      <c r="BK19" s="79">
        <v>1950</v>
      </c>
      <c r="BL19" s="80">
        <v>0</v>
      </c>
      <c r="BM19" s="80">
        <v>0</v>
      </c>
      <c r="BN19" s="80">
        <v>8967.9820721664801</v>
      </c>
      <c r="BO19" s="80">
        <v>0</v>
      </c>
      <c r="BP19" s="80">
        <v>0</v>
      </c>
      <c r="BQ19" s="80">
        <v>0</v>
      </c>
      <c r="BR19" s="80">
        <v>0</v>
      </c>
      <c r="BS19" s="80">
        <v>0</v>
      </c>
      <c r="BT19" s="80">
        <v>0</v>
      </c>
      <c r="BU19" s="80">
        <v>0</v>
      </c>
      <c r="BV19" s="80">
        <v>0</v>
      </c>
      <c r="BW19" s="80">
        <v>0</v>
      </c>
      <c r="BX19" s="81">
        <f t="shared" si="18"/>
        <v>8967.9820721664801</v>
      </c>
      <c r="BZ19" s="79">
        <v>1950</v>
      </c>
      <c r="CA19" s="80">
        <v>0</v>
      </c>
      <c r="CB19" s="80">
        <v>0</v>
      </c>
      <c r="CC19" s="80">
        <v>8563.0743152872928</v>
      </c>
      <c r="CD19" s="80">
        <v>0</v>
      </c>
      <c r="CE19" s="80">
        <v>0</v>
      </c>
      <c r="CF19" s="80">
        <v>0</v>
      </c>
      <c r="CG19" s="80">
        <v>0</v>
      </c>
      <c r="CH19" s="80">
        <v>0</v>
      </c>
      <c r="CI19" s="80">
        <v>0</v>
      </c>
      <c r="CJ19" s="80">
        <v>0</v>
      </c>
      <c r="CK19" s="80">
        <v>0</v>
      </c>
      <c r="CL19" s="80">
        <v>0</v>
      </c>
      <c r="CM19" s="81">
        <f t="shared" si="19"/>
        <v>8563.0743152872928</v>
      </c>
      <c r="CO19" s="79">
        <v>1950</v>
      </c>
      <c r="CP19" s="80">
        <v>0</v>
      </c>
      <c r="CQ19" s="80">
        <v>0</v>
      </c>
      <c r="CR19" s="80">
        <v>8563.0743152872928</v>
      </c>
      <c r="CS19" s="80">
        <v>0</v>
      </c>
      <c r="CT19" s="80">
        <v>0</v>
      </c>
      <c r="CU19" s="80">
        <v>0</v>
      </c>
      <c r="CV19" s="80">
        <v>0</v>
      </c>
      <c r="CW19" s="80">
        <v>0</v>
      </c>
      <c r="CX19" s="80">
        <v>0</v>
      </c>
      <c r="CY19" s="80">
        <v>0</v>
      </c>
      <c r="CZ19" s="80">
        <v>0</v>
      </c>
      <c r="DA19" s="80">
        <v>0</v>
      </c>
      <c r="DB19" s="81">
        <f t="shared" si="20"/>
        <v>8563.0743152872928</v>
      </c>
      <c r="DD19" s="79">
        <v>1950</v>
      </c>
      <c r="DE19" s="80">
        <v>0</v>
      </c>
      <c r="DF19" s="80">
        <v>0</v>
      </c>
      <c r="DG19" s="80">
        <v>8563.0743152872928</v>
      </c>
      <c r="DH19" s="80">
        <v>0</v>
      </c>
      <c r="DI19" s="80">
        <v>0</v>
      </c>
      <c r="DJ19" s="80">
        <v>0</v>
      </c>
      <c r="DK19" s="80">
        <v>0</v>
      </c>
      <c r="DL19" s="80">
        <v>0</v>
      </c>
      <c r="DM19" s="80">
        <v>0</v>
      </c>
      <c r="DN19" s="80">
        <v>0</v>
      </c>
      <c r="DO19" s="80">
        <v>0</v>
      </c>
      <c r="DP19" s="80">
        <v>0</v>
      </c>
      <c r="DQ19" s="81">
        <f t="shared" si="21"/>
        <v>8563.0743152872928</v>
      </c>
    </row>
    <row r="20" spans="1:121" x14ac:dyDescent="0.55000000000000004">
      <c r="A20" s="55">
        <v>1956</v>
      </c>
      <c r="B20" s="55" t="s">
        <v>7</v>
      </c>
      <c r="C20" s="26">
        <f t="shared" si="4"/>
        <v>4800</v>
      </c>
      <c r="D20" s="26">
        <f t="shared" si="5"/>
        <v>4800</v>
      </c>
      <c r="E20" s="26">
        <f t="shared" si="6"/>
        <v>1</v>
      </c>
      <c r="F20" s="26">
        <f t="shared" si="1"/>
        <v>4800</v>
      </c>
      <c r="G20" s="26">
        <f t="shared" si="7"/>
        <v>4800</v>
      </c>
      <c r="H20" s="60">
        <f>IF(B20="DRY",'WMC Loss Pathfinder-McConaugy'!$J$49,IF(B20="wet",'WMC Loss Pathfinder-McConaugy'!$J$48,'WMC Loss Pathfinder-McConaugy'!$J$47))</f>
        <v>0.92094309124217344</v>
      </c>
      <c r="I20" s="26">
        <f t="shared" si="8"/>
        <v>4420.5268379624322</v>
      </c>
      <c r="J20" s="26"/>
      <c r="K20" s="69">
        <v>9</v>
      </c>
      <c r="L20" s="67" t="s">
        <v>21</v>
      </c>
      <c r="M20" s="68">
        <v>3.7932514106071729E-3</v>
      </c>
      <c r="O20">
        <f t="shared" si="9"/>
        <v>1947</v>
      </c>
      <c r="P20">
        <f t="shared" si="10"/>
        <v>10</v>
      </c>
      <c r="Q20" s="1">
        <v>17441</v>
      </c>
      <c r="R20" s="18">
        <f t="shared" si="11"/>
        <v>194710</v>
      </c>
      <c r="S20" s="1" t="str">
        <f t="shared" si="12"/>
        <v>Normal</v>
      </c>
      <c r="T20" s="2">
        <v>5500</v>
      </c>
      <c r="U20" s="63">
        <f t="shared" si="2"/>
        <v>0</v>
      </c>
      <c r="V20" s="70">
        <f t="shared" si="15"/>
        <v>8985.1388752943003</v>
      </c>
      <c r="W20" s="63">
        <f t="shared" ref="W20:W83" si="22">(V20-X20)*INDEX($M$12:$M$23,MATCH(P20,$K$12:$K$23,0))</f>
        <v>20.189933510852754</v>
      </c>
      <c r="X20" s="63">
        <f t="shared" ref="X20:X83" si="23">IF(OR(P20&lt;3,P20&gt;8),0,IF(T20&gt;0,MIN(V20,T20),0))</f>
        <v>0</v>
      </c>
      <c r="Y20" s="70">
        <f>X20*INDEX('WMC Loss McConaughy-GI'!$B$54:$D$65,MATCH('Score Analysis'!P20,'WMC Loss McConaughy-GI'!$E$54:$E$65,0),MATCH('Score Analysis'!S20,'WMC Loss McConaughy-GI'!$B$53:$D$53,0))</f>
        <v>0</v>
      </c>
      <c r="AA20">
        <v>1956</v>
      </c>
      <c r="AB20" t="s">
        <v>7</v>
      </c>
      <c r="AC20" s="70">
        <f t="shared" si="14"/>
        <v>4060.4681350788806</v>
      </c>
      <c r="AD20" s="87"/>
      <c r="AG20" s="79">
        <v>1951</v>
      </c>
      <c r="AH20" s="80">
        <v>0</v>
      </c>
      <c r="AI20" s="80">
        <v>0</v>
      </c>
      <c r="AJ20" s="80">
        <v>4464.3186161150652</v>
      </c>
      <c r="AK20" s="80">
        <v>0</v>
      </c>
      <c r="AL20" s="80">
        <v>0</v>
      </c>
      <c r="AM20" s="80">
        <v>0</v>
      </c>
      <c r="AN20" s="80">
        <v>0</v>
      </c>
      <c r="AO20" s="80">
        <v>0</v>
      </c>
      <c r="AP20" s="80">
        <v>0</v>
      </c>
      <c r="AQ20" s="80">
        <v>0</v>
      </c>
      <c r="AR20" s="80">
        <v>0</v>
      </c>
      <c r="AS20" s="80">
        <v>0</v>
      </c>
      <c r="AT20" s="81">
        <f t="shared" si="16"/>
        <v>4464.3186161150652</v>
      </c>
      <c r="AV20" s="79">
        <v>1951</v>
      </c>
      <c r="AW20" s="80">
        <v>0</v>
      </c>
      <c r="AX20" s="80">
        <v>0</v>
      </c>
      <c r="AY20" s="80">
        <v>4464.3186161150652</v>
      </c>
      <c r="AZ20" s="80">
        <v>0</v>
      </c>
      <c r="BA20" s="80">
        <v>0</v>
      </c>
      <c r="BB20" s="80">
        <v>0</v>
      </c>
      <c r="BC20" s="80">
        <v>0</v>
      </c>
      <c r="BD20" s="80">
        <v>0</v>
      </c>
      <c r="BE20" s="80">
        <v>0</v>
      </c>
      <c r="BF20" s="80">
        <v>0</v>
      </c>
      <c r="BG20" s="80">
        <v>0</v>
      </c>
      <c r="BH20" s="80">
        <v>0</v>
      </c>
      <c r="BI20" s="81">
        <f t="shared" si="17"/>
        <v>4464.3186161150652</v>
      </c>
      <c r="BK20" s="79">
        <v>1951</v>
      </c>
      <c r="BL20" s="80">
        <v>0</v>
      </c>
      <c r="BM20" s="80">
        <v>0</v>
      </c>
      <c r="BN20" s="80">
        <v>8928.6372322301304</v>
      </c>
      <c r="BO20" s="80">
        <v>0</v>
      </c>
      <c r="BP20" s="80">
        <v>0</v>
      </c>
      <c r="BQ20" s="80">
        <v>0</v>
      </c>
      <c r="BR20" s="80">
        <v>0</v>
      </c>
      <c r="BS20" s="80">
        <v>0</v>
      </c>
      <c r="BT20" s="80">
        <v>0</v>
      </c>
      <c r="BU20" s="80">
        <v>0</v>
      </c>
      <c r="BV20" s="80">
        <v>0</v>
      </c>
      <c r="BW20" s="80">
        <v>0</v>
      </c>
      <c r="BX20" s="81">
        <f t="shared" si="18"/>
        <v>8928.6372322301304</v>
      </c>
      <c r="BZ20" s="79">
        <v>1951</v>
      </c>
      <c r="CA20" s="80">
        <v>0</v>
      </c>
      <c r="CB20" s="80">
        <v>0</v>
      </c>
      <c r="CC20" s="80">
        <v>4239.4258482949808</v>
      </c>
      <c r="CD20" s="80">
        <v>0</v>
      </c>
      <c r="CE20" s="80">
        <v>0</v>
      </c>
      <c r="CF20" s="80">
        <v>0</v>
      </c>
      <c r="CG20" s="80">
        <v>0</v>
      </c>
      <c r="CH20" s="80">
        <v>0</v>
      </c>
      <c r="CI20" s="80">
        <v>0</v>
      </c>
      <c r="CJ20" s="80">
        <v>0</v>
      </c>
      <c r="CK20" s="80">
        <v>0</v>
      </c>
      <c r="CL20" s="80">
        <v>0</v>
      </c>
      <c r="CM20" s="81">
        <f t="shared" si="19"/>
        <v>4239.4258482949808</v>
      </c>
      <c r="CO20" s="79">
        <v>1951</v>
      </c>
      <c r="CP20" s="80">
        <v>0</v>
      </c>
      <c r="CQ20" s="80">
        <v>0</v>
      </c>
      <c r="CR20" s="80">
        <v>4239.4258482949808</v>
      </c>
      <c r="CS20" s="80">
        <v>0</v>
      </c>
      <c r="CT20" s="80">
        <v>0</v>
      </c>
      <c r="CU20" s="80">
        <v>0</v>
      </c>
      <c r="CV20" s="80">
        <v>0</v>
      </c>
      <c r="CW20" s="80">
        <v>0</v>
      </c>
      <c r="CX20" s="80">
        <v>0</v>
      </c>
      <c r="CY20" s="80">
        <v>0</v>
      </c>
      <c r="CZ20" s="80">
        <v>0</v>
      </c>
      <c r="DA20" s="80">
        <v>0</v>
      </c>
      <c r="DB20" s="81">
        <f t="shared" si="20"/>
        <v>4239.4258482949808</v>
      </c>
      <c r="DD20" s="79">
        <v>1951</v>
      </c>
      <c r="DE20" s="80">
        <v>0</v>
      </c>
      <c r="DF20" s="80">
        <v>0</v>
      </c>
      <c r="DG20" s="80">
        <v>8478.8516965899616</v>
      </c>
      <c r="DH20" s="80">
        <v>0</v>
      </c>
      <c r="DI20" s="80">
        <v>0</v>
      </c>
      <c r="DJ20" s="80">
        <v>0</v>
      </c>
      <c r="DK20" s="80">
        <v>0</v>
      </c>
      <c r="DL20" s="80">
        <v>0</v>
      </c>
      <c r="DM20" s="80">
        <v>0</v>
      </c>
      <c r="DN20" s="80">
        <v>0</v>
      </c>
      <c r="DO20" s="80">
        <v>0</v>
      </c>
      <c r="DP20" s="80">
        <v>0</v>
      </c>
      <c r="DQ20" s="81">
        <f t="shared" si="21"/>
        <v>8478.8516965899616</v>
      </c>
    </row>
    <row r="21" spans="1:121" x14ac:dyDescent="0.55000000000000004">
      <c r="A21" s="55">
        <v>1957</v>
      </c>
      <c r="B21" s="55" t="s">
        <v>7</v>
      </c>
      <c r="C21" s="26">
        <f t="shared" si="4"/>
        <v>4800</v>
      </c>
      <c r="D21" s="26">
        <f t="shared" si="5"/>
        <v>4800</v>
      </c>
      <c r="E21" s="26">
        <f t="shared" si="6"/>
        <v>1</v>
      </c>
      <c r="F21" s="26">
        <f t="shared" si="1"/>
        <v>4800</v>
      </c>
      <c r="G21" s="26">
        <f t="shared" si="7"/>
        <v>4800</v>
      </c>
      <c r="H21" s="60">
        <f>IF(B21="DRY",'WMC Loss Pathfinder-McConaugy'!$J$49,IF(B21="wet",'WMC Loss Pathfinder-McConaugy'!$J$48,'WMC Loss Pathfinder-McConaugy'!$J$47))</f>
        <v>0.92094309124217344</v>
      </c>
      <c r="I21" s="26">
        <f t="shared" si="8"/>
        <v>4420.5268379624322</v>
      </c>
      <c r="J21" s="26"/>
      <c r="K21" s="69">
        <v>10</v>
      </c>
      <c r="L21" s="67" t="s">
        <v>22</v>
      </c>
      <c r="M21" s="68">
        <v>2.2470363331130428E-3</v>
      </c>
      <c r="O21">
        <f t="shared" si="9"/>
        <v>1947</v>
      </c>
      <c r="P21">
        <f t="shared" si="10"/>
        <v>11</v>
      </c>
      <c r="Q21" s="1">
        <v>17472</v>
      </c>
      <c r="R21" s="18">
        <f t="shared" si="11"/>
        <v>194711</v>
      </c>
      <c r="S21" s="1" t="str">
        <f t="shared" si="12"/>
        <v>Normal</v>
      </c>
      <c r="T21" s="2">
        <v>0</v>
      </c>
      <c r="U21" s="63">
        <f t="shared" si="2"/>
        <v>0</v>
      </c>
      <c r="V21" s="70">
        <f t="shared" si="15"/>
        <v>8964.9489417834484</v>
      </c>
      <c r="W21" s="63">
        <f t="shared" si="22"/>
        <v>9.1712858111915043</v>
      </c>
      <c r="X21" s="63">
        <f t="shared" si="23"/>
        <v>0</v>
      </c>
      <c r="Y21" s="70">
        <f>X21*INDEX('WMC Loss McConaughy-GI'!$B$54:$D$65,MATCH('Score Analysis'!P21,'WMC Loss McConaughy-GI'!$E$54:$E$65,0),MATCH('Score Analysis'!S21,'WMC Loss McConaughy-GI'!$B$53:$D$53,0))</f>
        <v>0</v>
      </c>
      <c r="AA21">
        <v>1957</v>
      </c>
      <c r="AB21" t="s">
        <v>7</v>
      </c>
      <c r="AC21" s="70">
        <f t="shared" si="14"/>
        <v>4060.4681350788806</v>
      </c>
      <c r="AD21" s="87"/>
      <c r="AG21" s="79">
        <v>1952</v>
      </c>
      <c r="AH21" s="80">
        <v>0</v>
      </c>
      <c r="AI21" s="80">
        <v>0</v>
      </c>
      <c r="AJ21" s="80">
        <v>0</v>
      </c>
      <c r="AK21" s="80">
        <v>0</v>
      </c>
      <c r="AL21" s="80">
        <v>8915.5596755839197</v>
      </c>
      <c r="AM21" s="80">
        <v>0</v>
      </c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1">
        <f t="shared" si="16"/>
        <v>8915.5596755839197</v>
      </c>
      <c r="AV21" s="79">
        <v>1952</v>
      </c>
      <c r="AW21" s="80">
        <v>0</v>
      </c>
      <c r="AX21" s="80">
        <v>0</v>
      </c>
      <c r="AY21" s="80">
        <v>0</v>
      </c>
      <c r="AZ21" s="80">
        <v>0</v>
      </c>
      <c r="BA21" s="80">
        <v>8915.5596755839197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1">
        <f t="shared" si="17"/>
        <v>8915.5596755839197</v>
      </c>
      <c r="BK21" s="79">
        <v>1952</v>
      </c>
      <c r="BL21" s="80">
        <v>0</v>
      </c>
      <c r="BM21" s="80">
        <v>0</v>
      </c>
      <c r="BN21" s="80">
        <v>0</v>
      </c>
      <c r="BO21" s="80">
        <v>0</v>
      </c>
      <c r="BP21" s="80">
        <v>8915.5596755839197</v>
      </c>
      <c r="BQ21" s="80">
        <v>0</v>
      </c>
      <c r="BR21" s="80">
        <v>0</v>
      </c>
      <c r="BS21" s="80">
        <v>0</v>
      </c>
      <c r="BT21" s="80">
        <v>0</v>
      </c>
      <c r="BU21" s="80">
        <v>0</v>
      </c>
      <c r="BV21" s="80">
        <v>0</v>
      </c>
      <c r="BW21" s="80">
        <v>0</v>
      </c>
      <c r="BX21" s="81">
        <f t="shared" si="18"/>
        <v>8915.5596755839197</v>
      </c>
      <c r="BZ21" s="79">
        <v>1952</v>
      </c>
      <c r="CA21" s="80">
        <v>0</v>
      </c>
      <c r="CB21" s="80">
        <v>0</v>
      </c>
      <c r="CC21" s="80">
        <v>0</v>
      </c>
      <c r="CD21" s="80">
        <v>0</v>
      </c>
      <c r="CE21" s="80">
        <v>8123.3582521406488</v>
      </c>
      <c r="CF21" s="80">
        <v>0</v>
      </c>
      <c r="CG21" s="80">
        <v>0</v>
      </c>
      <c r="CH21" s="80">
        <v>0</v>
      </c>
      <c r="CI21" s="80">
        <v>0</v>
      </c>
      <c r="CJ21" s="80">
        <v>0</v>
      </c>
      <c r="CK21" s="80">
        <v>0</v>
      </c>
      <c r="CL21" s="80">
        <v>0</v>
      </c>
      <c r="CM21" s="81">
        <f t="shared" si="19"/>
        <v>8123.3582521406488</v>
      </c>
      <c r="CO21" s="79">
        <v>1952</v>
      </c>
      <c r="CP21" s="80">
        <v>0</v>
      </c>
      <c r="CQ21" s="80">
        <v>0</v>
      </c>
      <c r="CR21" s="80">
        <v>0</v>
      </c>
      <c r="CS21" s="80">
        <v>0</v>
      </c>
      <c r="CT21" s="80">
        <v>8123.3582521406488</v>
      </c>
      <c r="CU21" s="80">
        <v>0</v>
      </c>
      <c r="CV21" s="80">
        <v>0</v>
      </c>
      <c r="CW21" s="80">
        <v>0</v>
      </c>
      <c r="CX21" s="80">
        <v>0</v>
      </c>
      <c r="CY21" s="80">
        <v>0</v>
      </c>
      <c r="CZ21" s="80">
        <v>0</v>
      </c>
      <c r="DA21" s="80">
        <v>0</v>
      </c>
      <c r="DB21" s="81">
        <f t="shared" si="20"/>
        <v>8123.3582521406488</v>
      </c>
      <c r="DD21" s="79">
        <v>1952</v>
      </c>
      <c r="DE21" s="80">
        <v>0</v>
      </c>
      <c r="DF21" s="80">
        <v>0</v>
      </c>
      <c r="DG21" s="80">
        <v>0</v>
      </c>
      <c r="DH21" s="80">
        <v>0</v>
      </c>
      <c r="DI21" s="80">
        <v>8123.3582521406488</v>
      </c>
      <c r="DJ21" s="80">
        <v>0</v>
      </c>
      <c r="DK21" s="80">
        <v>0</v>
      </c>
      <c r="DL21" s="80">
        <v>0</v>
      </c>
      <c r="DM21" s="80">
        <v>0</v>
      </c>
      <c r="DN21" s="80">
        <v>0</v>
      </c>
      <c r="DO21" s="80">
        <v>0</v>
      </c>
      <c r="DP21" s="80">
        <v>0</v>
      </c>
      <c r="DQ21" s="81">
        <f t="shared" si="21"/>
        <v>8123.3582521406488</v>
      </c>
    </row>
    <row r="22" spans="1:121" x14ac:dyDescent="0.55000000000000004">
      <c r="A22" s="55">
        <v>1958</v>
      </c>
      <c r="B22" s="55" t="s">
        <v>5</v>
      </c>
      <c r="C22" s="26">
        <f t="shared" si="4"/>
        <v>4800</v>
      </c>
      <c r="D22" s="26">
        <f t="shared" si="5"/>
        <v>4800</v>
      </c>
      <c r="E22" s="26">
        <f t="shared" si="6"/>
        <v>2</v>
      </c>
      <c r="F22" s="26">
        <f t="shared" si="1"/>
        <v>9600</v>
      </c>
      <c r="G22" s="26">
        <f t="shared" si="7"/>
        <v>9600</v>
      </c>
      <c r="H22" s="60">
        <f>IF(B22="DRY",'WMC Loss Pathfinder-McConaugy'!$J$49,IF(B22="wet",'WMC Loss Pathfinder-McConaugy'!$J$48,'WMC Loss Pathfinder-McConaugy'!$J$47))</f>
        <v>0.93951578575609662</v>
      </c>
      <c r="I22" s="26">
        <f t="shared" si="8"/>
        <v>9019.3515432585282</v>
      </c>
      <c r="J22" s="26"/>
      <c r="K22" s="69">
        <v>11</v>
      </c>
      <c r="L22" s="67" t="s">
        <v>23</v>
      </c>
      <c r="M22" s="68">
        <v>1.0230159558908775E-3</v>
      </c>
      <c r="O22">
        <f t="shared" si="9"/>
        <v>1947</v>
      </c>
      <c r="P22">
        <f t="shared" si="10"/>
        <v>12</v>
      </c>
      <c r="Q22" s="1">
        <v>17502</v>
      </c>
      <c r="R22" s="18">
        <f t="shared" si="11"/>
        <v>194712</v>
      </c>
      <c r="S22" s="1" t="str">
        <f t="shared" si="12"/>
        <v>Normal</v>
      </c>
      <c r="T22" s="2">
        <v>0</v>
      </c>
      <c r="U22" s="63">
        <f t="shared" si="2"/>
        <v>0</v>
      </c>
      <c r="V22" s="70">
        <f t="shared" si="15"/>
        <v>8955.777655972257</v>
      </c>
      <c r="W22" s="63">
        <f t="shared" si="22"/>
        <v>2.5077676602296908</v>
      </c>
      <c r="X22" s="63">
        <f t="shared" si="23"/>
        <v>0</v>
      </c>
      <c r="Y22" s="70">
        <f>X22*INDEX('WMC Loss McConaughy-GI'!$B$54:$D$65,MATCH('Score Analysis'!P22,'WMC Loss McConaughy-GI'!$E$54:$E$65,0),MATCH('Score Analysis'!S22,'WMC Loss McConaughy-GI'!$B$53:$D$53,0))</f>
        <v>0</v>
      </c>
      <c r="AA22">
        <v>1958</v>
      </c>
      <c r="AB22" t="s">
        <v>5</v>
      </c>
      <c r="AC22" s="70">
        <f t="shared" si="14"/>
        <v>4178.4852824539539</v>
      </c>
      <c r="AD22" s="87"/>
      <c r="AG22" s="79">
        <v>1953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</v>
      </c>
      <c r="AN22" s="80">
        <v>8840.8582350536344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1">
        <f t="shared" si="16"/>
        <v>8840.8582350536344</v>
      </c>
      <c r="AV22" s="79">
        <v>1953</v>
      </c>
      <c r="AW22" s="80">
        <v>0</v>
      </c>
      <c r="AX22" s="80">
        <v>0</v>
      </c>
      <c r="AY22" s="80">
        <v>0</v>
      </c>
      <c r="AZ22" s="80">
        <v>0</v>
      </c>
      <c r="BA22" s="80">
        <v>0</v>
      </c>
      <c r="BB22" s="80">
        <v>0</v>
      </c>
      <c r="BC22" s="80">
        <v>8840.8582350536344</v>
      </c>
      <c r="BD22" s="80">
        <v>0</v>
      </c>
      <c r="BE22" s="80">
        <v>0</v>
      </c>
      <c r="BF22" s="80">
        <v>0</v>
      </c>
      <c r="BG22" s="80">
        <v>0</v>
      </c>
      <c r="BH22" s="80">
        <v>0</v>
      </c>
      <c r="BI22" s="81">
        <f t="shared" si="17"/>
        <v>8840.8582350536344</v>
      </c>
      <c r="BK22" s="79">
        <v>1953</v>
      </c>
      <c r="BL22" s="80">
        <v>0</v>
      </c>
      <c r="BM22" s="80">
        <v>0</v>
      </c>
      <c r="BN22" s="80">
        <v>0</v>
      </c>
      <c r="BO22" s="80">
        <v>0</v>
      </c>
      <c r="BP22" s="80">
        <v>0</v>
      </c>
      <c r="BQ22" s="80">
        <v>0</v>
      </c>
      <c r="BR22" s="80">
        <v>8840.8582350536344</v>
      </c>
      <c r="BS22" s="80">
        <v>0</v>
      </c>
      <c r="BT22" s="80">
        <v>0</v>
      </c>
      <c r="BU22" s="80">
        <v>0</v>
      </c>
      <c r="BV22" s="80">
        <v>0</v>
      </c>
      <c r="BW22" s="80">
        <v>0</v>
      </c>
      <c r="BX22" s="81">
        <f t="shared" si="18"/>
        <v>8840.8582350536344</v>
      </c>
      <c r="BZ22" s="79">
        <v>1953</v>
      </c>
      <c r="CA22" s="80">
        <v>0</v>
      </c>
      <c r="CB22" s="80">
        <v>0</v>
      </c>
      <c r="CC22" s="80">
        <v>0</v>
      </c>
      <c r="CD22" s="80">
        <v>0</v>
      </c>
      <c r="CE22" s="80">
        <v>0</v>
      </c>
      <c r="CF22" s="80">
        <v>0</v>
      </c>
      <c r="CG22" s="80">
        <v>3370.733016025802</v>
      </c>
      <c r="CH22" s="80">
        <v>0</v>
      </c>
      <c r="CI22" s="80">
        <v>0</v>
      </c>
      <c r="CJ22" s="80">
        <v>0</v>
      </c>
      <c r="CK22" s="80">
        <v>0</v>
      </c>
      <c r="CL22" s="80">
        <v>0</v>
      </c>
      <c r="CM22" s="81">
        <f t="shared" si="19"/>
        <v>3370.733016025802</v>
      </c>
      <c r="CO22" s="79">
        <v>1953</v>
      </c>
      <c r="CP22" s="80">
        <v>0</v>
      </c>
      <c r="CQ22" s="80">
        <v>0</v>
      </c>
      <c r="CR22" s="80">
        <v>0</v>
      </c>
      <c r="CS22" s="80">
        <v>0</v>
      </c>
      <c r="CT22" s="80">
        <v>0</v>
      </c>
      <c r="CU22" s="80">
        <v>0</v>
      </c>
      <c r="CV22" s="80">
        <v>3370.733016025802</v>
      </c>
      <c r="CW22" s="80">
        <v>0</v>
      </c>
      <c r="CX22" s="80">
        <v>0</v>
      </c>
      <c r="CY22" s="80">
        <v>0</v>
      </c>
      <c r="CZ22" s="80">
        <v>0</v>
      </c>
      <c r="DA22" s="80">
        <v>0</v>
      </c>
      <c r="DB22" s="81">
        <f t="shared" si="20"/>
        <v>3370.733016025802</v>
      </c>
      <c r="DD22" s="79">
        <v>1953</v>
      </c>
      <c r="DE22" s="80">
        <v>0</v>
      </c>
      <c r="DF22" s="80">
        <v>0</v>
      </c>
      <c r="DG22" s="80">
        <v>0</v>
      </c>
      <c r="DH22" s="80">
        <v>0</v>
      </c>
      <c r="DI22" s="80">
        <v>0</v>
      </c>
      <c r="DJ22" s="80">
        <v>0</v>
      </c>
      <c r="DK22" s="80">
        <v>3370.733016025802</v>
      </c>
      <c r="DL22" s="80">
        <v>0</v>
      </c>
      <c r="DM22" s="80">
        <v>0</v>
      </c>
      <c r="DN22" s="80">
        <v>0</v>
      </c>
      <c r="DO22" s="80">
        <v>0</v>
      </c>
      <c r="DP22" s="80">
        <v>0</v>
      </c>
      <c r="DQ22" s="81">
        <f t="shared" si="21"/>
        <v>3370.733016025802</v>
      </c>
    </row>
    <row r="23" spans="1:121" x14ac:dyDescent="0.55000000000000004">
      <c r="A23" s="55">
        <v>1959</v>
      </c>
      <c r="B23" s="55" t="s">
        <v>7</v>
      </c>
      <c r="C23" s="26">
        <f t="shared" si="4"/>
        <v>4800</v>
      </c>
      <c r="D23" s="26">
        <f t="shared" si="5"/>
        <v>4800</v>
      </c>
      <c r="E23" s="26">
        <f t="shared" si="6"/>
        <v>2</v>
      </c>
      <c r="F23" s="26">
        <f t="shared" si="1"/>
        <v>4800</v>
      </c>
      <c r="G23" s="26">
        <f t="shared" si="7"/>
        <v>4800</v>
      </c>
      <c r="H23" s="60">
        <f>IF(B23="DRY",'WMC Loss Pathfinder-McConaugy'!$J$49,IF(B23="wet",'WMC Loss Pathfinder-McConaugy'!$J$48,'WMC Loss Pathfinder-McConaugy'!$J$47))</f>
        <v>0.92094309124217344</v>
      </c>
      <c r="I23" s="26">
        <f t="shared" si="8"/>
        <v>4420.5268379624322</v>
      </c>
      <c r="J23" s="26"/>
      <c r="K23" s="69">
        <v>12</v>
      </c>
      <c r="L23" s="67" t="s">
        <v>24</v>
      </c>
      <c r="M23" s="68">
        <v>2.8001673964709906E-4</v>
      </c>
      <c r="O23">
        <f t="shared" si="9"/>
        <v>1948</v>
      </c>
      <c r="P23">
        <f t="shared" si="10"/>
        <v>1</v>
      </c>
      <c r="Q23" s="1">
        <v>17533</v>
      </c>
      <c r="R23" s="18">
        <f t="shared" si="11"/>
        <v>194801</v>
      </c>
      <c r="S23" s="1" t="str">
        <f t="shared" si="12"/>
        <v>Normal</v>
      </c>
      <c r="T23" s="2">
        <v>0</v>
      </c>
      <c r="U23" s="63">
        <f t="shared" si="2"/>
        <v>0</v>
      </c>
      <c r="V23" s="70">
        <f t="shared" si="15"/>
        <v>8953.2698883120265</v>
      </c>
      <c r="W23" s="63">
        <f t="shared" si="22"/>
        <v>5.6694492713103681</v>
      </c>
      <c r="X23" s="63">
        <f t="shared" si="23"/>
        <v>0</v>
      </c>
      <c r="Y23" s="70">
        <f>X23*INDEX('WMC Loss McConaughy-GI'!$B$54:$D$65,MATCH('Score Analysis'!P23,'WMC Loss McConaughy-GI'!$E$54:$E$65,0),MATCH('Score Analysis'!S23,'WMC Loss McConaughy-GI'!$B$53:$D$53,0))</f>
        <v>0</v>
      </c>
      <c r="AA23">
        <v>1959</v>
      </c>
      <c r="AB23" t="s">
        <v>7</v>
      </c>
      <c r="AC23" s="70">
        <f t="shared" si="14"/>
        <v>2962.4213882731692</v>
      </c>
      <c r="AD23" s="87"/>
      <c r="AG23" s="79">
        <v>1954</v>
      </c>
      <c r="AH23" s="80">
        <v>0</v>
      </c>
      <c r="AI23" s="80">
        <v>0</v>
      </c>
      <c r="AJ23" s="80">
        <v>4376.0663194245953</v>
      </c>
      <c r="AK23" s="80">
        <v>0</v>
      </c>
      <c r="AL23" s="80">
        <v>0</v>
      </c>
      <c r="AM23" s="80">
        <v>0</v>
      </c>
      <c r="AN23" s="80">
        <v>0</v>
      </c>
      <c r="AO23" s="80">
        <v>0</v>
      </c>
      <c r="AP23" s="80">
        <v>0</v>
      </c>
      <c r="AQ23" s="80">
        <v>0</v>
      </c>
      <c r="AR23" s="80">
        <v>0</v>
      </c>
      <c r="AS23" s="80">
        <v>0</v>
      </c>
      <c r="AT23" s="81">
        <f t="shared" si="16"/>
        <v>4376.0663194245953</v>
      </c>
      <c r="AV23" s="79">
        <v>1954</v>
      </c>
      <c r="AW23" s="80">
        <v>0</v>
      </c>
      <c r="AX23" s="80">
        <v>0</v>
      </c>
      <c r="AY23" s="80">
        <v>4376.0663194245953</v>
      </c>
      <c r="AZ23" s="80">
        <v>0</v>
      </c>
      <c r="BA23" s="80">
        <v>0</v>
      </c>
      <c r="BB23" s="80">
        <v>0</v>
      </c>
      <c r="BC23" s="80">
        <v>0</v>
      </c>
      <c r="BD23" s="80">
        <v>0</v>
      </c>
      <c r="BE23" s="80">
        <v>0</v>
      </c>
      <c r="BF23" s="80">
        <v>0</v>
      </c>
      <c r="BG23" s="80">
        <v>0</v>
      </c>
      <c r="BH23" s="80">
        <v>0</v>
      </c>
      <c r="BI23" s="81">
        <f t="shared" si="17"/>
        <v>4376.0663194245953</v>
      </c>
      <c r="BK23" s="79">
        <v>1954</v>
      </c>
      <c r="BL23" s="80">
        <v>0</v>
      </c>
      <c r="BM23" s="80">
        <v>0</v>
      </c>
      <c r="BN23" s="80">
        <v>4376.0663194245953</v>
      </c>
      <c r="BO23" s="80">
        <v>0</v>
      </c>
      <c r="BP23" s="80">
        <v>0</v>
      </c>
      <c r="BQ23" s="80">
        <v>0</v>
      </c>
      <c r="BR23" s="80">
        <v>0</v>
      </c>
      <c r="BS23" s="80">
        <v>0</v>
      </c>
      <c r="BT23" s="80">
        <v>0</v>
      </c>
      <c r="BU23" s="80">
        <v>0</v>
      </c>
      <c r="BV23" s="80">
        <v>0</v>
      </c>
      <c r="BW23" s="80">
        <v>0</v>
      </c>
      <c r="BX23" s="81">
        <f t="shared" si="18"/>
        <v>4376.0663194245953</v>
      </c>
      <c r="BZ23" s="79">
        <v>1954</v>
      </c>
      <c r="CA23" s="80">
        <v>0</v>
      </c>
      <c r="CB23" s="80">
        <v>0</v>
      </c>
      <c r="CC23" s="80">
        <v>4060.4681350788806</v>
      </c>
      <c r="CD23" s="80">
        <v>0</v>
      </c>
      <c r="CE23" s="80">
        <v>0</v>
      </c>
      <c r="CF23" s="80">
        <v>0</v>
      </c>
      <c r="CG23" s="80">
        <v>0</v>
      </c>
      <c r="CH23" s="80">
        <v>0</v>
      </c>
      <c r="CI23" s="80">
        <v>0</v>
      </c>
      <c r="CJ23" s="80">
        <v>0</v>
      </c>
      <c r="CK23" s="80">
        <v>0</v>
      </c>
      <c r="CL23" s="80">
        <v>0</v>
      </c>
      <c r="CM23" s="81">
        <f t="shared" si="19"/>
        <v>4060.4681350788806</v>
      </c>
      <c r="CO23" s="79">
        <v>1954</v>
      </c>
      <c r="CP23" s="80">
        <v>0</v>
      </c>
      <c r="CQ23" s="80">
        <v>0</v>
      </c>
      <c r="CR23" s="80">
        <v>4060.4681350788806</v>
      </c>
      <c r="CS23" s="80">
        <v>0</v>
      </c>
      <c r="CT23" s="80">
        <v>0</v>
      </c>
      <c r="CU23" s="80">
        <v>0</v>
      </c>
      <c r="CV23" s="80">
        <v>0</v>
      </c>
      <c r="CW23" s="80">
        <v>0</v>
      </c>
      <c r="CX23" s="80">
        <v>0</v>
      </c>
      <c r="CY23" s="80">
        <v>0</v>
      </c>
      <c r="CZ23" s="80">
        <v>0</v>
      </c>
      <c r="DA23" s="80">
        <v>0</v>
      </c>
      <c r="DB23" s="81">
        <f t="shared" si="20"/>
        <v>4060.4681350788806</v>
      </c>
      <c r="DD23" s="79">
        <v>1954</v>
      </c>
      <c r="DE23" s="80">
        <v>0</v>
      </c>
      <c r="DF23" s="80">
        <v>0</v>
      </c>
      <c r="DG23" s="80">
        <v>4060.4681350788806</v>
      </c>
      <c r="DH23" s="80">
        <v>0</v>
      </c>
      <c r="DI23" s="80">
        <v>0</v>
      </c>
      <c r="DJ23" s="80">
        <v>0</v>
      </c>
      <c r="DK23" s="80">
        <v>0</v>
      </c>
      <c r="DL23" s="80">
        <v>0</v>
      </c>
      <c r="DM23" s="80">
        <v>0</v>
      </c>
      <c r="DN23" s="80">
        <v>0</v>
      </c>
      <c r="DO23" s="80">
        <v>0</v>
      </c>
      <c r="DP23" s="80">
        <v>0</v>
      </c>
      <c r="DQ23" s="81">
        <f t="shared" si="21"/>
        <v>4060.4681350788806</v>
      </c>
    </row>
    <row r="24" spans="1:121" x14ac:dyDescent="0.55000000000000004">
      <c r="A24" s="55">
        <v>1960</v>
      </c>
      <c r="B24" s="55" t="s">
        <v>5</v>
      </c>
      <c r="C24" s="26">
        <f t="shared" si="4"/>
        <v>4800</v>
      </c>
      <c r="D24" s="26">
        <f t="shared" si="5"/>
        <v>4800</v>
      </c>
      <c r="E24" s="26">
        <f t="shared" si="6"/>
        <v>1</v>
      </c>
      <c r="F24" s="26">
        <f t="shared" si="1"/>
        <v>4800</v>
      </c>
      <c r="G24" s="26">
        <f t="shared" si="7"/>
        <v>9600</v>
      </c>
      <c r="H24" s="60">
        <f>IF(B24="DRY",'WMC Loss Pathfinder-McConaugy'!$J$49,IF(B24="wet",'WMC Loss Pathfinder-McConaugy'!$J$48,'WMC Loss Pathfinder-McConaugy'!$J$47))</f>
        <v>0.93951578575609662</v>
      </c>
      <c r="I24" s="26">
        <f t="shared" si="8"/>
        <v>9019.3515432585282</v>
      </c>
      <c r="J24" s="26"/>
      <c r="O24">
        <f t="shared" si="9"/>
        <v>1948</v>
      </c>
      <c r="P24">
        <f t="shared" si="10"/>
        <v>2</v>
      </c>
      <c r="Q24" s="1">
        <v>17564</v>
      </c>
      <c r="R24" s="18">
        <f t="shared" si="11"/>
        <v>194802</v>
      </c>
      <c r="S24" s="1" t="str">
        <f t="shared" si="12"/>
        <v>Normal</v>
      </c>
      <c r="T24" s="2">
        <v>0</v>
      </c>
      <c r="U24" s="63">
        <f t="shared" si="2"/>
        <v>0</v>
      </c>
      <c r="V24" s="70">
        <f t="shared" si="15"/>
        <v>8947.6004390407161</v>
      </c>
      <c r="W24" s="63">
        <f t="shared" si="22"/>
        <v>18.963206810585202</v>
      </c>
      <c r="X24" s="63">
        <f t="shared" si="23"/>
        <v>0</v>
      </c>
      <c r="Y24" s="70">
        <f>X24*INDEX('WMC Loss McConaughy-GI'!$B$54:$D$65,MATCH('Score Analysis'!P24,'WMC Loss McConaughy-GI'!$E$54:$E$65,0),MATCH('Score Analysis'!S24,'WMC Loss McConaughy-GI'!$B$53:$D$53,0))</f>
        <v>0</v>
      </c>
      <c r="AA24">
        <v>1960</v>
      </c>
      <c r="AB24" t="s">
        <v>5</v>
      </c>
      <c r="AC24" s="70">
        <f t="shared" si="14"/>
        <v>3979.1708715732129</v>
      </c>
      <c r="AD24" s="87"/>
      <c r="AG24" s="79">
        <v>1955</v>
      </c>
      <c r="AH24" s="80">
        <v>0</v>
      </c>
      <c r="AI24" s="80">
        <v>0</v>
      </c>
      <c r="AJ24" s="80">
        <v>4376.0663194245953</v>
      </c>
      <c r="AK24" s="80">
        <v>0</v>
      </c>
      <c r="AL24" s="80">
        <v>0</v>
      </c>
      <c r="AM24" s="80">
        <v>0</v>
      </c>
      <c r="AN24" s="80">
        <v>0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1">
        <f t="shared" si="16"/>
        <v>4376.0663194245953</v>
      </c>
      <c r="AV24" s="79">
        <v>1955</v>
      </c>
      <c r="AW24" s="80">
        <v>0</v>
      </c>
      <c r="AX24" s="80">
        <v>0</v>
      </c>
      <c r="AY24" s="80">
        <v>4376.0663194245953</v>
      </c>
      <c r="AZ24" s="80">
        <v>0</v>
      </c>
      <c r="BA24" s="80">
        <v>0</v>
      </c>
      <c r="BB24" s="80">
        <v>0</v>
      </c>
      <c r="BC24" s="80">
        <v>0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1">
        <f t="shared" si="17"/>
        <v>4376.0663194245953</v>
      </c>
      <c r="BK24" s="79">
        <v>1955</v>
      </c>
      <c r="BL24" s="80">
        <v>0</v>
      </c>
      <c r="BM24" s="80">
        <v>0</v>
      </c>
      <c r="BN24" s="80">
        <v>4376.0663194245953</v>
      </c>
      <c r="BO24" s="80">
        <v>0</v>
      </c>
      <c r="BP24" s="80">
        <v>0</v>
      </c>
      <c r="BQ24" s="80">
        <v>0</v>
      </c>
      <c r="BR24" s="80">
        <v>0</v>
      </c>
      <c r="BS24" s="80">
        <v>0</v>
      </c>
      <c r="BT24" s="80">
        <v>0</v>
      </c>
      <c r="BU24" s="80">
        <v>0</v>
      </c>
      <c r="BV24" s="80">
        <v>0</v>
      </c>
      <c r="BW24" s="80">
        <v>0</v>
      </c>
      <c r="BX24" s="81">
        <f t="shared" si="18"/>
        <v>4376.0663194245953</v>
      </c>
      <c r="BZ24" s="79">
        <v>1955</v>
      </c>
      <c r="CA24" s="80">
        <v>0</v>
      </c>
      <c r="CB24" s="80">
        <v>0</v>
      </c>
      <c r="CC24" s="80">
        <v>4060.4681350788806</v>
      </c>
      <c r="CD24" s="80">
        <v>0</v>
      </c>
      <c r="CE24" s="80">
        <v>0</v>
      </c>
      <c r="CF24" s="80">
        <v>0</v>
      </c>
      <c r="CG24" s="80">
        <v>0</v>
      </c>
      <c r="CH24" s="80">
        <v>0</v>
      </c>
      <c r="CI24" s="80">
        <v>0</v>
      </c>
      <c r="CJ24" s="80">
        <v>0</v>
      </c>
      <c r="CK24" s="80">
        <v>0</v>
      </c>
      <c r="CL24" s="80">
        <v>0</v>
      </c>
      <c r="CM24" s="81">
        <f t="shared" si="19"/>
        <v>4060.4681350788806</v>
      </c>
      <c r="CO24" s="79">
        <v>1955</v>
      </c>
      <c r="CP24" s="80">
        <v>0</v>
      </c>
      <c r="CQ24" s="80">
        <v>0</v>
      </c>
      <c r="CR24" s="80">
        <v>4060.4681350788806</v>
      </c>
      <c r="CS24" s="80">
        <v>0</v>
      </c>
      <c r="CT24" s="80">
        <v>0</v>
      </c>
      <c r="CU24" s="80">
        <v>0</v>
      </c>
      <c r="CV24" s="80">
        <v>0</v>
      </c>
      <c r="CW24" s="80">
        <v>0</v>
      </c>
      <c r="CX24" s="80">
        <v>0</v>
      </c>
      <c r="CY24" s="80">
        <v>0</v>
      </c>
      <c r="CZ24" s="80">
        <v>0</v>
      </c>
      <c r="DA24" s="80">
        <v>0</v>
      </c>
      <c r="DB24" s="81">
        <f t="shared" si="20"/>
        <v>4060.4681350788806</v>
      </c>
      <c r="DD24" s="79">
        <v>1955</v>
      </c>
      <c r="DE24" s="80">
        <v>0</v>
      </c>
      <c r="DF24" s="80">
        <v>0</v>
      </c>
      <c r="DG24" s="80">
        <v>4060.4681350788806</v>
      </c>
      <c r="DH24" s="80">
        <v>0</v>
      </c>
      <c r="DI24" s="80">
        <v>0</v>
      </c>
      <c r="DJ24" s="80">
        <v>0</v>
      </c>
      <c r="DK24" s="80">
        <v>0</v>
      </c>
      <c r="DL24" s="80">
        <v>0</v>
      </c>
      <c r="DM24" s="80">
        <v>0</v>
      </c>
      <c r="DN24" s="80">
        <v>0</v>
      </c>
      <c r="DO24" s="80">
        <v>0</v>
      </c>
      <c r="DP24" s="80">
        <v>0</v>
      </c>
      <c r="DQ24" s="81">
        <f t="shared" si="21"/>
        <v>4060.4681350788806</v>
      </c>
    </row>
    <row r="25" spans="1:121" x14ac:dyDescent="0.55000000000000004">
      <c r="A25" s="55">
        <v>1961</v>
      </c>
      <c r="B25" s="55" t="s">
        <v>7</v>
      </c>
      <c r="C25" s="26">
        <f t="shared" si="4"/>
        <v>4800</v>
      </c>
      <c r="D25" s="26">
        <f t="shared" si="5"/>
        <v>4800</v>
      </c>
      <c r="E25" s="26">
        <f t="shared" si="6"/>
        <v>1</v>
      </c>
      <c r="F25" s="26">
        <f t="shared" si="1"/>
        <v>4800</v>
      </c>
      <c r="G25" s="26">
        <f t="shared" si="7"/>
        <v>4800</v>
      </c>
      <c r="H25" s="60">
        <f>IF(B25="DRY",'WMC Loss Pathfinder-McConaugy'!$J$49,IF(B25="wet",'WMC Loss Pathfinder-McConaugy'!$J$48,'WMC Loss Pathfinder-McConaugy'!$J$47))</f>
        <v>0.92094309124217344</v>
      </c>
      <c r="I25" s="26">
        <f t="shared" si="8"/>
        <v>4420.5268379624322</v>
      </c>
      <c r="J25" s="26"/>
      <c r="O25">
        <f t="shared" si="9"/>
        <v>1948</v>
      </c>
      <c r="P25">
        <f t="shared" si="10"/>
        <v>3</v>
      </c>
      <c r="Q25" s="1">
        <v>17593</v>
      </c>
      <c r="R25" s="18">
        <f t="shared" si="11"/>
        <v>194803</v>
      </c>
      <c r="S25" s="1" t="str">
        <f t="shared" si="12"/>
        <v>Normal</v>
      </c>
      <c r="T25" s="2">
        <v>0</v>
      </c>
      <c r="U25" s="63">
        <f t="shared" si="2"/>
        <v>0</v>
      </c>
      <c r="V25" s="70">
        <f t="shared" si="15"/>
        <v>8928.6372322301304</v>
      </c>
      <c r="W25" s="63">
        <f t="shared" si="22"/>
        <v>20.329357828518233</v>
      </c>
      <c r="X25" s="63">
        <f t="shared" si="23"/>
        <v>0</v>
      </c>
      <c r="Y25" s="70">
        <f>X25*INDEX('WMC Loss McConaughy-GI'!$B$54:$D$65,MATCH('Score Analysis'!P25,'WMC Loss McConaughy-GI'!$E$54:$E$65,0),MATCH('Score Analysis'!S25,'WMC Loss McConaughy-GI'!$B$53:$D$53,0))</f>
        <v>0</v>
      </c>
      <c r="AA25">
        <v>1961</v>
      </c>
      <c r="AB25" t="s">
        <v>7</v>
      </c>
      <c r="AC25" s="70">
        <f t="shared" si="14"/>
        <v>8284.7115022508151</v>
      </c>
      <c r="AD25" s="87"/>
      <c r="AG25" s="79">
        <v>1956</v>
      </c>
      <c r="AH25" s="80">
        <v>0</v>
      </c>
      <c r="AI25" s="80">
        <v>0</v>
      </c>
      <c r="AJ25" s="80">
        <v>4376.0663194245953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1">
        <f t="shared" si="16"/>
        <v>4376.0663194245953</v>
      </c>
      <c r="AV25" s="79">
        <v>1956</v>
      </c>
      <c r="AW25" s="80">
        <v>0</v>
      </c>
      <c r="AX25" s="80">
        <v>0</v>
      </c>
      <c r="AY25" s="80">
        <v>4376.0663194245953</v>
      </c>
      <c r="AZ25" s="80">
        <v>0</v>
      </c>
      <c r="BA25" s="80">
        <v>0</v>
      </c>
      <c r="BB25" s="80">
        <v>0</v>
      </c>
      <c r="BC25" s="80">
        <v>0</v>
      </c>
      <c r="BD25" s="80">
        <v>0</v>
      </c>
      <c r="BE25" s="80">
        <v>0</v>
      </c>
      <c r="BF25" s="80">
        <v>0</v>
      </c>
      <c r="BG25" s="80">
        <v>0</v>
      </c>
      <c r="BH25" s="80">
        <v>0</v>
      </c>
      <c r="BI25" s="81">
        <f t="shared" si="17"/>
        <v>4376.0663194245953</v>
      </c>
      <c r="BK25" s="79">
        <v>1956</v>
      </c>
      <c r="BL25" s="80">
        <v>0</v>
      </c>
      <c r="BM25" s="80">
        <v>0</v>
      </c>
      <c r="BN25" s="80">
        <v>4376.0663194245953</v>
      </c>
      <c r="BO25" s="80">
        <v>0</v>
      </c>
      <c r="BP25" s="80">
        <v>0</v>
      </c>
      <c r="BQ25" s="80">
        <v>0</v>
      </c>
      <c r="BR25" s="80">
        <v>0</v>
      </c>
      <c r="BS25" s="80">
        <v>0</v>
      </c>
      <c r="BT25" s="80">
        <v>0</v>
      </c>
      <c r="BU25" s="80">
        <v>0</v>
      </c>
      <c r="BV25" s="80">
        <v>0</v>
      </c>
      <c r="BW25" s="80">
        <v>0</v>
      </c>
      <c r="BX25" s="81">
        <f t="shared" si="18"/>
        <v>4376.0663194245953</v>
      </c>
      <c r="BZ25" s="79">
        <v>1956</v>
      </c>
      <c r="CA25" s="80">
        <v>0</v>
      </c>
      <c r="CB25" s="80">
        <v>0</v>
      </c>
      <c r="CC25" s="80">
        <v>4060.4681350788806</v>
      </c>
      <c r="CD25" s="80">
        <v>0</v>
      </c>
      <c r="CE25" s="80">
        <v>0</v>
      </c>
      <c r="CF25" s="80">
        <v>0</v>
      </c>
      <c r="CG25" s="80">
        <v>0</v>
      </c>
      <c r="CH25" s="80">
        <v>0</v>
      </c>
      <c r="CI25" s="80">
        <v>0</v>
      </c>
      <c r="CJ25" s="80">
        <v>0</v>
      </c>
      <c r="CK25" s="80">
        <v>0</v>
      </c>
      <c r="CL25" s="80">
        <v>0</v>
      </c>
      <c r="CM25" s="81">
        <f t="shared" si="19"/>
        <v>4060.4681350788806</v>
      </c>
      <c r="CO25" s="79">
        <v>1956</v>
      </c>
      <c r="CP25" s="80">
        <v>0</v>
      </c>
      <c r="CQ25" s="80">
        <v>0</v>
      </c>
      <c r="CR25" s="80">
        <v>4060.4681350788806</v>
      </c>
      <c r="CS25" s="80">
        <v>0</v>
      </c>
      <c r="CT25" s="80">
        <v>0</v>
      </c>
      <c r="CU25" s="80">
        <v>0</v>
      </c>
      <c r="CV25" s="80">
        <v>0</v>
      </c>
      <c r="CW25" s="80">
        <v>0</v>
      </c>
      <c r="CX25" s="80">
        <v>0</v>
      </c>
      <c r="CY25" s="80">
        <v>0</v>
      </c>
      <c r="CZ25" s="80">
        <v>0</v>
      </c>
      <c r="DA25" s="80">
        <v>0</v>
      </c>
      <c r="DB25" s="81">
        <f t="shared" si="20"/>
        <v>4060.4681350788806</v>
      </c>
      <c r="DD25" s="79">
        <v>1956</v>
      </c>
      <c r="DE25" s="80">
        <v>0</v>
      </c>
      <c r="DF25" s="80">
        <v>0</v>
      </c>
      <c r="DG25" s="80">
        <v>4060.4681350788806</v>
      </c>
      <c r="DH25" s="80">
        <v>0</v>
      </c>
      <c r="DI25" s="80">
        <v>0</v>
      </c>
      <c r="DJ25" s="80">
        <v>0</v>
      </c>
      <c r="DK25" s="80">
        <v>0</v>
      </c>
      <c r="DL25" s="80">
        <v>0</v>
      </c>
      <c r="DM25" s="80">
        <v>0</v>
      </c>
      <c r="DN25" s="80">
        <v>0</v>
      </c>
      <c r="DO25" s="80">
        <v>0</v>
      </c>
      <c r="DP25" s="80">
        <v>0</v>
      </c>
      <c r="DQ25" s="81">
        <f t="shared" si="21"/>
        <v>4060.4681350788806</v>
      </c>
    </row>
    <row r="26" spans="1:121" x14ac:dyDescent="0.55000000000000004">
      <c r="A26" s="55">
        <v>1962</v>
      </c>
      <c r="B26" s="55" t="s">
        <v>5</v>
      </c>
      <c r="C26" s="26">
        <f t="shared" si="4"/>
        <v>4800</v>
      </c>
      <c r="D26" s="26">
        <f t="shared" si="5"/>
        <v>4800</v>
      </c>
      <c r="E26" s="26">
        <f t="shared" si="6"/>
        <v>2</v>
      </c>
      <c r="F26" s="26">
        <f t="shared" si="1"/>
        <v>9600</v>
      </c>
      <c r="G26" s="26">
        <f t="shared" si="7"/>
        <v>9600</v>
      </c>
      <c r="H26" s="60">
        <f>IF(B26="DRY",'WMC Loss Pathfinder-McConaugy'!$J$49,IF(B26="wet",'WMC Loss Pathfinder-McConaugy'!$J$48,'WMC Loss Pathfinder-McConaugy'!$J$47))</f>
        <v>0.93951578575609662</v>
      </c>
      <c r="I26" s="26">
        <f t="shared" si="8"/>
        <v>9019.3515432585282</v>
      </c>
      <c r="J26" s="26"/>
      <c r="O26">
        <f t="shared" si="9"/>
        <v>1948</v>
      </c>
      <c r="P26">
        <f t="shared" si="10"/>
        <v>4</v>
      </c>
      <c r="Q26" s="1">
        <v>17624</v>
      </c>
      <c r="R26" s="18">
        <f t="shared" si="11"/>
        <v>194804</v>
      </c>
      <c r="S26" s="1" t="str">
        <f t="shared" si="12"/>
        <v>Normal</v>
      </c>
      <c r="T26" s="2">
        <v>13300.000000000011</v>
      </c>
      <c r="U26" s="63">
        <f t="shared" si="2"/>
        <v>0</v>
      </c>
      <c r="V26" s="70">
        <f t="shared" si="15"/>
        <v>8908.3078744016129</v>
      </c>
      <c r="W26" s="63">
        <f t="shared" si="22"/>
        <v>0</v>
      </c>
      <c r="X26" s="63">
        <f t="shared" si="23"/>
        <v>8908.3078744016129</v>
      </c>
      <c r="Y26" s="70">
        <f>X26*INDEX('WMC Loss McConaughy-GI'!$B$54:$D$65,MATCH('Score Analysis'!P26,'WMC Loss McConaughy-GI'!$E$54:$E$65,0),MATCH('Score Analysis'!S26,'WMC Loss McConaughy-GI'!$B$53:$D$53,0))</f>
        <v>8250.0049819971628</v>
      </c>
      <c r="AA26">
        <v>1962</v>
      </c>
      <c r="AB26" t="s">
        <v>5</v>
      </c>
      <c r="AC26" s="70">
        <f t="shared" si="14"/>
        <v>4043.457920597526</v>
      </c>
      <c r="AD26" s="87"/>
      <c r="AG26" s="79">
        <v>1957</v>
      </c>
      <c r="AH26" s="80">
        <v>0</v>
      </c>
      <c r="AI26" s="80">
        <v>0</v>
      </c>
      <c r="AJ26" s="80">
        <v>4376.0663194245953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1">
        <f t="shared" si="16"/>
        <v>4376.0663194245953</v>
      </c>
      <c r="AV26" s="79">
        <v>1957</v>
      </c>
      <c r="AW26" s="80">
        <v>0</v>
      </c>
      <c r="AX26" s="80">
        <v>0</v>
      </c>
      <c r="AY26" s="80">
        <v>4376.0663194245953</v>
      </c>
      <c r="AZ26" s="80">
        <v>0</v>
      </c>
      <c r="BA26" s="80">
        <v>0</v>
      </c>
      <c r="BB26" s="80">
        <v>0</v>
      </c>
      <c r="BC26" s="80">
        <v>0</v>
      </c>
      <c r="BD26" s="80">
        <v>0</v>
      </c>
      <c r="BE26" s="80">
        <v>0</v>
      </c>
      <c r="BF26" s="80">
        <v>0</v>
      </c>
      <c r="BG26" s="80">
        <v>0</v>
      </c>
      <c r="BH26" s="80">
        <v>0</v>
      </c>
      <c r="BI26" s="81">
        <f t="shared" si="17"/>
        <v>4376.0663194245953</v>
      </c>
      <c r="BK26" s="79">
        <v>1957</v>
      </c>
      <c r="BL26" s="80">
        <v>0</v>
      </c>
      <c r="BM26" s="80">
        <v>0</v>
      </c>
      <c r="BN26" s="80">
        <v>4376.0663194245953</v>
      </c>
      <c r="BO26" s="80">
        <v>0</v>
      </c>
      <c r="BP26" s="80">
        <v>0</v>
      </c>
      <c r="BQ26" s="80">
        <v>0</v>
      </c>
      <c r="BR26" s="80">
        <v>0</v>
      </c>
      <c r="BS26" s="80">
        <v>0</v>
      </c>
      <c r="BT26" s="80">
        <v>0</v>
      </c>
      <c r="BU26" s="80">
        <v>0</v>
      </c>
      <c r="BV26" s="80">
        <v>0</v>
      </c>
      <c r="BW26" s="80">
        <v>0</v>
      </c>
      <c r="BX26" s="81">
        <f t="shared" si="18"/>
        <v>4376.0663194245953</v>
      </c>
      <c r="BZ26" s="79">
        <v>1957</v>
      </c>
      <c r="CA26" s="80">
        <v>0</v>
      </c>
      <c r="CB26" s="80">
        <v>0</v>
      </c>
      <c r="CC26" s="80">
        <v>4060.4681350788806</v>
      </c>
      <c r="CD26" s="80">
        <v>0</v>
      </c>
      <c r="CE26" s="80">
        <v>0</v>
      </c>
      <c r="CF26" s="80">
        <v>0</v>
      </c>
      <c r="CG26" s="80">
        <v>0</v>
      </c>
      <c r="CH26" s="80">
        <v>0</v>
      </c>
      <c r="CI26" s="80">
        <v>0</v>
      </c>
      <c r="CJ26" s="80">
        <v>0</v>
      </c>
      <c r="CK26" s="80">
        <v>0</v>
      </c>
      <c r="CL26" s="80">
        <v>0</v>
      </c>
      <c r="CM26" s="81">
        <f t="shared" si="19"/>
        <v>4060.4681350788806</v>
      </c>
      <c r="CO26" s="79">
        <v>1957</v>
      </c>
      <c r="CP26" s="80">
        <v>0</v>
      </c>
      <c r="CQ26" s="80">
        <v>0</v>
      </c>
      <c r="CR26" s="80">
        <v>4060.4681350788806</v>
      </c>
      <c r="CS26" s="80">
        <v>0</v>
      </c>
      <c r="CT26" s="80">
        <v>0</v>
      </c>
      <c r="CU26" s="80">
        <v>0</v>
      </c>
      <c r="CV26" s="80">
        <v>0</v>
      </c>
      <c r="CW26" s="80">
        <v>0</v>
      </c>
      <c r="CX26" s="80">
        <v>0</v>
      </c>
      <c r="CY26" s="80">
        <v>0</v>
      </c>
      <c r="CZ26" s="80">
        <v>0</v>
      </c>
      <c r="DA26" s="80">
        <v>0</v>
      </c>
      <c r="DB26" s="81">
        <f t="shared" si="20"/>
        <v>4060.4681350788806</v>
      </c>
      <c r="DD26" s="79">
        <v>1957</v>
      </c>
      <c r="DE26" s="80">
        <v>0</v>
      </c>
      <c r="DF26" s="80">
        <v>0</v>
      </c>
      <c r="DG26" s="80">
        <v>4060.4681350788806</v>
      </c>
      <c r="DH26" s="80">
        <v>0</v>
      </c>
      <c r="DI26" s="80">
        <v>0</v>
      </c>
      <c r="DJ26" s="80">
        <v>0</v>
      </c>
      <c r="DK26" s="80">
        <v>0</v>
      </c>
      <c r="DL26" s="80">
        <v>0</v>
      </c>
      <c r="DM26" s="80">
        <v>0</v>
      </c>
      <c r="DN26" s="80">
        <v>0</v>
      </c>
      <c r="DO26" s="80">
        <v>0</v>
      </c>
      <c r="DP26" s="80">
        <v>0</v>
      </c>
      <c r="DQ26" s="81">
        <f t="shared" si="21"/>
        <v>4060.4681350788806</v>
      </c>
    </row>
    <row r="27" spans="1:121" x14ac:dyDescent="0.55000000000000004">
      <c r="A27" s="55">
        <v>1963</v>
      </c>
      <c r="B27" s="55" t="s">
        <v>7</v>
      </c>
      <c r="C27" s="26">
        <f t="shared" si="4"/>
        <v>4800</v>
      </c>
      <c r="D27" s="26">
        <f t="shared" si="5"/>
        <v>4800</v>
      </c>
      <c r="E27" s="26">
        <f t="shared" si="6"/>
        <v>2</v>
      </c>
      <c r="F27" s="26">
        <f t="shared" si="1"/>
        <v>4800</v>
      </c>
      <c r="G27" s="26">
        <f t="shared" si="7"/>
        <v>4800</v>
      </c>
      <c r="H27" s="60">
        <f>IF(B27="DRY",'WMC Loss Pathfinder-McConaugy'!$J$49,IF(B27="wet",'WMC Loss Pathfinder-McConaugy'!$J$48,'WMC Loss Pathfinder-McConaugy'!$J$47))</f>
        <v>0.92094309124217344</v>
      </c>
      <c r="I27" s="26">
        <f t="shared" si="8"/>
        <v>4420.5268379624322</v>
      </c>
      <c r="J27" s="26"/>
      <c r="O27">
        <f t="shared" si="9"/>
        <v>1948</v>
      </c>
      <c r="P27">
        <f t="shared" si="10"/>
        <v>5</v>
      </c>
      <c r="Q27" s="1">
        <v>17654</v>
      </c>
      <c r="R27" s="18">
        <f t="shared" si="11"/>
        <v>194805</v>
      </c>
      <c r="S27" s="1" t="str">
        <f t="shared" si="12"/>
        <v>Normal</v>
      </c>
      <c r="T27" s="2">
        <v>10400.000000000005</v>
      </c>
      <c r="U27" s="63">
        <f t="shared" si="2"/>
        <v>0</v>
      </c>
      <c r="V27" s="70">
        <f t="shared" si="15"/>
        <v>0</v>
      </c>
      <c r="W27" s="63">
        <f t="shared" si="22"/>
        <v>0</v>
      </c>
      <c r="X27" s="63">
        <f t="shared" si="23"/>
        <v>0</v>
      </c>
      <c r="Y27" s="70">
        <f>X27*INDEX('WMC Loss McConaughy-GI'!$B$54:$D$65,MATCH('Score Analysis'!P27,'WMC Loss McConaughy-GI'!$E$54:$E$65,0),MATCH('Score Analysis'!S27,'WMC Loss McConaughy-GI'!$B$53:$D$53,0))</f>
        <v>0</v>
      </c>
      <c r="AA27">
        <v>1963</v>
      </c>
      <c r="AB27" t="s">
        <v>7</v>
      </c>
      <c r="AC27" s="70">
        <f t="shared" si="14"/>
        <v>3355.9447448276119</v>
      </c>
      <c r="AD27" s="87"/>
      <c r="AG27" s="79">
        <v>1958</v>
      </c>
      <c r="AH27" s="80">
        <v>0</v>
      </c>
      <c r="AI27" s="80">
        <v>0</v>
      </c>
      <c r="AJ27" s="80">
        <v>4376.0663194245953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1">
        <f t="shared" si="16"/>
        <v>4376.0663194245953</v>
      </c>
      <c r="AV27" s="79">
        <v>1958</v>
      </c>
      <c r="AW27" s="80">
        <v>0</v>
      </c>
      <c r="AX27" s="80">
        <v>0</v>
      </c>
      <c r="AY27" s="80">
        <v>4376.0663194245953</v>
      </c>
      <c r="AZ27" s="80">
        <v>0</v>
      </c>
      <c r="BA27" s="80">
        <v>0</v>
      </c>
      <c r="BB27" s="80">
        <v>0</v>
      </c>
      <c r="BC27" s="80">
        <v>0</v>
      </c>
      <c r="BD27" s="80">
        <v>0</v>
      </c>
      <c r="BE27" s="80">
        <v>0</v>
      </c>
      <c r="BF27" s="80">
        <v>0</v>
      </c>
      <c r="BG27" s="80">
        <v>0</v>
      </c>
      <c r="BH27" s="80">
        <v>0</v>
      </c>
      <c r="BI27" s="81">
        <f t="shared" si="17"/>
        <v>4376.0663194245953</v>
      </c>
      <c r="BK27" s="79">
        <v>1958</v>
      </c>
      <c r="BL27" s="80">
        <v>0</v>
      </c>
      <c r="BM27" s="80">
        <v>0</v>
      </c>
      <c r="BN27" s="80">
        <v>4376.0663194245953</v>
      </c>
      <c r="BO27" s="80">
        <v>0</v>
      </c>
      <c r="BP27" s="80">
        <v>0</v>
      </c>
      <c r="BQ27" s="80">
        <v>0</v>
      </c>
      <c r="BR27" s="80">
        <v>0</v>
      </c>
      <c r="BS27" s="80">
        <v>0</v>
      </c>
      <c r="BT27" s="80">
        <v>0</v>
      </c>
      <c r="BU27" s="80">
        <v>0</v>
      </c>
      <c r="BV27" s="80">
        <v>0</v>
      </c>
      <c r="BW27" s="80">
        <v>0</v>
      </c>
      <c r="BX27" s="81">
        <f t="shared" si="18"/>
        <v>4376.0663194245953</v>
      </c>
      <c r="BZ27" s="79">
        <v>1958</v>
      </c>
      <c r="CA27" s="80">
        <v>0</v>
      </c>
      <c r="CB27" s="80">
        <v>0</v>
      </c>
      <c r="CC27" s="80">
        <v>4178.4852824539539</v>
      </c>
      <c r="CD27" s="80">
        <v>0</v>
      </c>
      <c r="CE27" s="80">
        <v>0</v>
      </c>
      <c r="CF27" s="80">
        <v>0</v>
      </c>
      <c r="CG27" s="80">
        <v>0</v>
      </c>
      <c r="CH27" s="80">
        <v>0</v>
      </c>
      <c r="CI27" s="80">
        <v>0</v>
      </c>
      <c r="CJ27" s="80">
        <v>0</v>
      </c>
      <c r="CK27" s="80">
        <v>0</v>
      </c>
      <c r="CL27" s="80">
        <v>0</v>
      </c>
      <c r="CM27" s="81">
        <f t="shared" si="19"/>
        <v>4178.4852824539539</v>
      </c>
      <c r="CO27" s="79">
        <v>1958</v>
      </c>
      <c r="CP27" s="80">
        <v>0</v>
      </c>
      <c r="CQ27" s="80">
        <v>0</v>
      </c>
      <c r="CR27" s="80">
        <v>4178.4852824539539</v>
      </c>
      <c r="CS27" s="80">
        <v>0</v>
      </c>
      <c r="CT27" s="80">
        <v>0</v>
      </c>
      <c r="CU27" s="80">
        <v>0</v>
      </c>
      <c r="CV27" s="80">
        <v>0</v>
      </c>
      <c r="CW27" s="80">
        <v>0</v>
      </c>
      <c r="CX27" s="80">
        <v>0</v>
      </c>
      <c r="CY27" s="80">
        <v>0</v>
      </c>
      <c r="CZ27" s="80">
        <v>0</v>
      </c>
      <c r="DA27" s="80">
        <v>0</v>
      </c>
      <c r="DB27" s="81">
        <f t="shared" si="20"/>
        <v>4178.4852824539539</v>
      </c>
      <c r="DD27" s="79">
        <v>1958</v>
      </c>
      <c r="DE27" s="80">
        <v>0</v>
      </c>
      <c r="DF27" s="80">
        <v>0</v>
      </c>
      <c r="DG27" s="80">
        <v>4178.4852824539539</v>
      </c>
      <c r="DH27" s="80">
        <v>0</v>
      </c>
      <c r="DI27" s="80">
        <v>0</v>
      </c>
      <c r="DJ27" s="80">
        <v>0</v>
      </c>
      <c r="DK27" s="80">
        <v>0</v>
      </c>
      <c r="DL27" s="80">
        <v>0</v>
      </c>
      <c r="DM27" s="80">
        <v>0</v>
      </c>
      <c r="DN27" s="80">
        <v>0</v>
      </c>
      <c r="DO27" s="80">
        <v>0</v>
      </c>
      <c r="DP27" s="80">
        <v>0</v>
      </c>
      <c r="DQ27" s="81">
        <f t="shared" si="21"/>
        <v>4178.4852824539539</v>
      </c>
    </row>
    <row r="28" spans="1:121" x14ac:dyDescent="0.55000000000000004">
      <c r="A28" s="55">
        <v>1964</v>
      </c>
      <c r="B28" s="55" t="s">
        <v>7</v>
      </c>
      <c r="C28" s="26">
        <f t="shared" si="4"/>
        <v>4800</v>
      </c>
      <c r="D28" s="26">
        <f t="shared" si="5"/>
        <v>4800</v>
      </c>
      <c r="E28" s="26">
        <f t="shared" si="6"/>
        <v>2</v>
      </c>
      <c r="F28" s="26">
        <f t="shared" si="1"/>
        <v>4800</v>
      </c>
      <c r="G28" s="26">
        <f t="shared" si="7"/>
        <v>4800</v>
      </c>
      <c r="H28" s="60">
        <f>IF(B28="DRY",'WMC Loss Pathfinder-McConaugy'!$J$49,IF(B28="wet",'WMC Loss Pathfinder-McConaugy'!$J$48,'WMC Loss Pathfinder-McConaugy'!$J$47))</f>
        <v>0.92094309124217344</v>
      </c>
      <c r="I28" s="26">
        <f t="shared" si="8"/>
        <v>4420.5268379624322</v>
      </c>
      <c r="J28" s="26"/>
      <c r="O28">
        <f t="shared" si="9"/>
        <v>1948</v>
      </c>
      <c r="P28">
        <f t="shared" si="10"/>
        <v>6</v>
      </c>
      <c r="Q28" s="1">
        <v>17685</v>
      </c>
      <c r="R28" s="18">
        <f t="shared" si="11"/>
        <v>194806</v>
      </c>
      <c r="S28" s="1" t="str">
        <f t="shared" si="12"/>
        <v>Normal</v>
      </c>
      <c r="T28" s="2">
        <v>86999.999999999985</v>
      </c>
      <c r="U28" s="63">
        <f t="shared" si="2"/>
        <v>0</v>
      </c>
      <c r="V28" s="70">
        <f t="shared" si="15"/>
        <v>0</v>
      </c>
      <c r="W28" s="63">
        <f t="shared" si="22"/>
        <v>0</v>
      </c>
      <c r="X28" s="63">
        <f t="shared" si="23"/>
        <v>0</v>
      </c>
      <c r="Y28" s="70">
        <f>X28*INDEX('WMC Loss McConaughy-GI'!$B$54:$D$65,MATCH('Score Analysis'!P28,'WMC Loss McConaughy-GI'!$E$54:$E$65,0),MATCH('Score Analysis'!S28,'WMC Loss McConaughy-GI'!$B$53:$D$53,0))</f>
        <v>0</v>
      </c>
      <c r="AA28">
        <v>1964</v>
      </c>
      <c r="AB28" t="s">
        <v>7</v>
      </c>
      <c r="AC28" s="70">
        <f t="shared" si="14"/>
        <v>4060.4681350788806</v>
      </c>
      <c r="AD28" s="87"/>
      <c r="AG28" s="79">
        <v>1959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</v>
      </c>
      <c r="AN28" s="80">
        <v>4401.0355600152716</v>
      </c>
      <c r="AO28" s="80">
        <v>0</v>
      </c>
      <c r="AP28" s="80">
        <v>0</v>
      </c>
      <c r="AQ28" s="80">
        <v>0</v>
      </c>
      <c r="AR28" s="80">
        <v>0</v>
      </c>
      <c r="AS28" s="80">
        <v>0</v>
      </c>
      <c r="AT28" s="81">
        <f t="shared" si="16"/>
        <v>4401.0355600152716</v>
      </c>
      <c r="AV28" s="79">
        <v>1959</v>
      </c>
      <c r="AW28" s="80">
        <v>0</v>
      </c>
      <c r="AX28" s="80">
        <v>0</v>
      </c>
      <c r="AY28" s="80">
        <v>0</v>
      </c>
      <c r="AZ28" s="80">
        <v>0</v>
      </c>
      <c r="BA28" s="80">
        <v>0</v>
      </c>
      <c r="BB28" s="80">
        <v>0</v>
      </c>
      <c r="BC28" s="80">
        <v>5500</v>
      </c>
      <c r="BD28" s="80">
        <v>3276.1670315730553</v>
      </c>
      <c r="BE28" s="80">
        <v>0</v>
      </c>
      <c r="BF28" s="80">
        <v>0</v>
      </c>
      <c r="BG28" s="80">
        <v>0</v>
      </c>
      <c r="BH28" s="80">
        <v>0</v>
      </c>
      <c r="BI28" s="81">
        <f t="shared" si="17"/>
        <v>8776.1670315730553</v>
      </c>
      <c r="BK28" s="79">
        <v>1959</v>
      </c>
      <c r="BL28" s="80">
        <v>0</v>
      </c>
      <c r="BM28" s="80">
        <v>0</v>
      </c>
      <c r="BN28" s="80">
        <v>0</v>
      </c>
      <c r="BO28" s="80">
        <v>0</v>
      </c>
      <c r="BP28" s="80">
        <v>0</v>
      </c>
      <c r="BQ28" s="80">
        <v>0</v>
      </c>
      <c r="BR28" s="80">
        <v>5500</v>
      </c>
      <c r="BS28" s="80">
        <v>3276.1670315730553</v>
      </c>
      <c r="BT28" s="80">
        <v>0</v>
      </c>
      <c r="BU28" s="80">
        <v>0</v>
      </c>
      <c r="BV28" s="80">
        <v>0</v>
      </c>
      <c r="BW28" s="80">
        <v>0</v>
      </c>
      <c r="BX28" s="81">
        <f t="shared" si="18"/>
        <v>8776.1670315730553</v>
      </c>
      <c r="BZ28" s="79">
        <v>1959</v>
      </c>
      <c r="CA28" s="80">
        <v>0</v>
      </c>
      <c r="CB28" s="80">
        <v>0</v>
      </c>
      <c r="CC28" s="80">
        <v>0</v>
      </c>
      <c r="CD28" s="80">
        <v>0</v>
      </c>
      <c r="CE28" s="80">
        <v>0</v>
      </c>
      <c r="CF28" s="80">
        <v>0</v>
      </c>
      <c r="CG28" s="80">
        <v>1677.9723724138059</v>
      </c>
      <c r="CH28" s="80">
        <v>0</v>
      </c>
      <c r="CI28" s="80">
        <v>0</v>
      </c>
      <c r="CJ28" s="80">
        <v>0</v>
      </c>
      <c r="CK28" s="80">
        <v>0</v>
      </c>
      <c r="CL28" s="80">
        <v>0</v>
      </c>
      <c r="CM28" s="81">
        <f t="shared" si="19"/>
        <v>1677.9723724138059</v>
      </c>
      <c r="CO28" s="79">
        <v>1959</v>
      </c>
      <c r="CP28" s="80">
        <v>0</v>
      </c>
      <c r="CQ28" s="80">
        <v>0</v>
      </c>
      <c r="CR28" s="80">
        <v>0</v>
      </c>
      <c r="CS28" s="80">
        <v>0</v>
      </c>
      <c r="CT28" s="80">
        <v>0</v>
      </c>
      <c r="CU28" s="80">
        <v>0</v>
      </c>
      <c r="CV28" s="80">
        <v>2096.971933633708</v>
      </c>
      <c r="CW28" s="80">
        <v>865.44945463946124</v>
      </c>
      <c r="CX28" s="80">
        <v>0</v>
      </c>
      <c r="CY28" s="80">
        <v>0</v>
      </c>
      <c r="CZ28" s="80">
        <v>0</v>
      </c>
      <c r="DA28" s="80">
        <v>0</v>
      </c>
      <c r="DB28" s="81">
        <f t="shared" si="20"/>
        <v>2962.4213882731692</v>
      </c>
      <c r="DD28" s="79">
        <v>1959</v>
      </c>
      <c r="DE28" s="80">
        <v>0</v>
      </c>
      <c r="DF28" s="80">
        <v>0</v>
      </c>
      <c r="DG28" s="80">
        <v>0</v>
      </c>
      <c r="DH28" s="80">
        <v>0</v>
      </c>
      <c r="DI28" s="80">
        <v>0</v>
      </c>
      <c r="DJ28" s="80">
        <v>0</v>
      </c>
      <c r="DK28" s="80">
        <v>2096.971933633708</v>
      </c>
      <c r="DL28" s="80">
        <v>865.44945463946124</v>
      </c>
      <c r="DM28" s="80">
        <v>0</v>
      </c>
      <c r="DN28" s="80">
        <v>0</v>
      </c>
      <c r="DO28" s="80">
        <v>0</v>
      </c>
      <c r="DP28" s="80">
        <v>0</v>
      </c>
      <c r="DQ28" s="81">
        <f t="shared" si="21"/>
        <v>2962.4213882731692</v>
      </c>
    </row>
    <row r="29" spans="1:121" x14ac:dyDescent="0.55000000000000004">
      <c r="A29" s="55">
        <v>1965</v>
      </c>
      <c r="B29" s="55" t="s">
        <v>6</v>
      </c>
      <c r="C29" s="26">
        <f t="shared" si="4"/>
        <v>4800</v>
      </c>
      <c r="D29" s="26">
        <f t="shared" si="5"/>
        <v>9600</v>
      </c>
      <c r="E29" s="26">
        <f t="shared" si="6"/>
        <v>2</v>
      </c>
      <c r="F29" s="26">
        <f t="shared" si="1"/>
        <v>9600</v>
      </c>
      <c r="G29" s="26">
        <f t="shared" si="7"/>
        <v>9600</v>
      </c>
      <c r="H29" s="60">
        <f>IF(B29="DRY",'WMC Loss Pathfinder-McConaugy'!$J$49,IF(B29="wet",'WMC Loss Pathfinder-McConaugy'!$J$48,'WMC Loss Pathfinder-McConaugy'!$J$47))</f>
        <v>0.94365584624313381</v>
      </c>
      <c r="I29" s="26">
        <f t="shared" si="8"/>
        <v>9059.096123934085</v>
      </c>
      <c r="J29" s="26"/>
      <c r="O29">
        <f t="shared" si="9"/>
        <v>1948</v>
      </c>
      <c r="P29">
        <f t="shared" si="10"/>
        <v>7</v>
      </c>
      <c r="Q29" s="1">
        <v>17715</v>
      </c>
      <c r="R29" s="18">
        <f t="shared" si="11"/>
        <v>194807</v>
      </c>
      <c r="S29" s="1" t="str">
        <f t="shared" si="12"/>
        <v>Normal</v>
      </c>
      <c r="T29" s="2">
        <v>23299.999999999996</v>
      </c>
      <c r="U29" s="63">
        <f t="shared" si="2"/>
        <v>0</v>
      </c>
      <c r="V29" s="70">
        <f t="shared" si="15"/>
        <v>0</v>
      </c>
      <c r="W29" s="63">
        <f t="shared" si="22"/>
        <v>0</v>
      </c>
      <c r="X29" s="63">
        <f t="shared" si="23"/>
        <v>0</v>
      </c>
      <c r="Y29" s="70">
        <f>X29*INDEX('WMC Loss McConaughy-GI'!$B$54:$D$65,MATCH('Score Analysis'!P29,'WMC Loss McConaughy-GI'!$E$54:$E$65,0),MATCH('Score Analysis'!S29,'WMC Loss McConaughy-GI'!$B$53:$D$53,0))</f>
        <v>0</v>
      </c>
      <c r="AA29">
        <v>1965</v>
      </c>
      <c r="AB29" t="s">
        <v>6</v>
      </c>
      <c r="AC29" s="70">
        <f t="shared" si="14"/>
        <v>4155.619314771493</v>
      </c>
      <c r="AD29" s="87"/>
      <c r="AG29" s="79">
        <v>1960</v>
      </c>
      <c r="AH29" s="80">
        <v>0</v>
      </c>
      <c r="AI29" s="80">
        <v>0</v>
      </c>
      <c r="AJ29" s="80">
        <v>0</v>
      </c>
      <c r="AK29" s="80">
        <v>2300.0000000000114</v>
      </c>
      <c r="AL29" s="80">
        <v>2058.7125873801292</v>
      </c>
      <c r="AM29" s="80">
        <v>0</v>
      </c>
      <c r="AN29" s="80">
        <v>0</v>
      </c>
      <c r="AO29" s="80">
        <v>0</v>
      </c>
      <c r="AP29" s="80">
        <v>0</v>
      </c>
      <c r="AQ29" s="80">
        <v>0</v>
      </c>
      <c r="AR29" s="80">
        <v>0</v>
      </c>
      <c r="AS29" s="80">
        <v>0</v>
      </c>
      <c r="AT29" s="81">
        <f t="shared" si="16"/>
        <v>4358.7125873801406</v>
      </c>
      <c r="AV29" s="79">
        <v>1960</v>
      </c>
      <c r="AW29" s="80">
        <v>0</v>
      </c>
      <c r="AX29" s="80">
        <v>0</v>
      </c>
      <c r="AY29" s="80">
        <v>0</v>
      </c>
      <c r="AZ29" s="80">
        <v>2300.0000000000114</v>
      </c>
      <c r="BA29" s="80">
        <v>2058.7125873801292</v>
      </c>
      <c r="BB29" s="80">
        <v>0</v>
      </c>
      <c r="BC29" s="80">
        <v>0</v>
      </c>
      <c r="BD29" s="80">
        <v>0</v>
      </c>
      <c r="BE29" s="80">
        <v>0</v>
      </c>
      <c r="BF29" s="80">
        <v>0</v>
      </c>
      <c r="BG29" s="80">
        <v>0</v>
      </c>
      <c r="BH29" s="80">
        <v>0</v>
      </c>
      <c r="BI29" s="81">
        <f t="shared" si="17"/>
        <v>4358.7125873801406</v>
      </c>
      <c r="BK29" s="79">
        <v>1960</v>
      </c>
      <c r="BL29" s="80">
        <v>0</v>
      </c>
      <c r="BM29" s="80">
        <v>0</v>
      </c>
      <c r="BN29" s="80">
        <v>0</v>
      </c>
      <c r="BO29" s="80">
        <v>2300.0000000000114</v>
      </c>
      <c r="BP29" s="80">
        <v>2058.7125873801292</v>
      </c>
      <c r="BQ29" s="80">
        <v>0</v>
      </c>
      <c r="BR29" s="80">
        <v>0</v>
      </c>
      <c r="BS29" s="80">
        <v>0</v>
      </c>
      <c r="BT29" s="80">
        <v>0</v>
      </c>
      <c r="BU29" s="80">
        <v>0</v>
      </c>
      <c r="BV29" s="80">
        <v>0</v>
      </c>
      <c r="BW29" s="80">
        <v>0</v>
      </c>
      <c r="BX29" s="81">
        <f t="shared" si="18"/>
        <v>4358.7125873801406</v>
      </c>
      <c r="BZ29" s="79">
        <v>1960</v>
      </c>
      <c r="CA29" s="80">
        <v>0</v>
      </c>
      <c r="CB29" s="80">
        <v>0</v>
      </c>
      <c r="CC29" s="80">
        <v>0</v>
      </c>
      <c r="CD29" s="80">
        <v>2130.035437270757</v>
      </c>
      <c r="CE29" s="80">
        <v>1849.1354343024557</v>
      </c>
      <c r="CF29" s="80">
        <v>0</v>
      </c>
      <c r="CG29" s="80">
        <v>0</v>
      </c>
      <c r="CH29" s="80">
        <v>0</v>
      </c>
      <c r="CI29" s="80">
        <v>0</v>
      </c>
      <c r="CJ29" s="80">
        <v>0</v>
      </c>
      <c r="CK29" s="80">
        <v>0</v>
      </c>
      <c r="CL29" s="80">
        <v>0</v>
      </c>
      <c r="CM29" s="81">
        <f t="shared" si="19"/>
        <v>3979.1708715732129</v>
      </c>
      <c r="CO29" s="79">
        <v>1960</v>
      </c>
      <c r="CP29" s="80">
        <v>0</v>
      </c>
      <c r="CQ29" s="80">
        <v>0</v>
      </c>
      <c r="CR29" s="80">
        <v>0</v>
      </c>
      <c r="CS29" s="80">
        <v>2130.035437270757</v>
      </c>
      <c r="CT29" s="80">
        <v>1849.1354343024557</v>
      </c>
      <c r="CU29" s="80">
        <v>0</v>
      </c>
      <c r="CV29" s="80">
        <v>0</v>
      </c>
      <c r="CW29" s="80">
        <v>0</v>
      </c>
      <c r="CX29" s="80">
        <v>0</v>
      </c>
      <c r="CY29" s="80">
        <v>0</v>
      </c>
      <c r="CZ29" s="80">
        <v>0</v>
      </c>
      <c r="DA29" s="80">
        <v>0</v>
      </c>
      <c r="DB29" s="81">
        <f t="shared" si="20"/>
        <v>3979.1708715732129</v>
      </c>
      <c r="DD29" s="79">
        <v>1960</v>
      </c>
      <c r="DE29" s="80">
        <v>0</v>
      </c>
      <c r="DF29" s="80">
        <v>0</v>
      </c>
      <c r="DG29" s="80">
        <v>0</v>
      </c>
      <c r="DH29" s="80">
        <v>2130.035437270757</v>
      </c>
      <c r="DI29" s="80">
        <v>1849.1354343024557</v>
      </c>
      <c r="DJ29" s="80">
        <v>0</v>
      </c>
      <c r="DK29" s="80">
        <v>0</v>
      </c>
      <c r="DL29" s="80">
        <v>0</v>
      </c>
      <c r="DM29" s="80">
        <v>0</v>
      </c>
      <c r="DN29" s="80">
        <v>0</v>
      </c>
      <c r="DO29" s="80">
        <v>0</v>
      </c>
      <c r="DP29" s="80">
        <v>0</v>
      </c>
      <c r="DQ29" s="81">
        <f t="shared" si="21"/>
        <v>3979.1708715732129</v>
      </c>
    </row>
    <row r="30" spans="1:121" x14ac:dyDescent="0.55000000000000004">
      <c r="A30" s="55">
        <v>1966</v>
      </c>
      <c r="B30" s="55" t="s">
        <v>5</v>
      </c>
      <c r="C30" s="26">
        <f t="shared" si="4"/>
        <v>4800</v>
      </c>
      <c r="D30" s="26">
        <f t="shared" si="5"/>
        <v>4800</v>
      </c>
      <c r="E30" s="26">
        <f t="shared" si="6"/>
        <v>1</v>
      </c>
      <c r="F30" s="26">
        <f t="shared" si="1"/>
        <v>4800</v>
      </c>
      <c r="G30" s="26">
        <f t="shared" si="7"/>
        <v>9600</v>
      </c>
      <c r="H30" s="60">
        <f>IF(B30="DRY",'WMC Loss Pathfinder-McConaugy'!$J$49,IF(B30="wet",'WMC Loss Pathfinder-McConaugy'!$J$48,'WMC Loss Pathfinder-McConaugy'!$J$47))</f>
        <v>0.93951578575609662</v>
      </c>
      <c r="I30" s="26">
        <f t="shared" si="8"/>
        <v>9019.3515432585282</v>
      </c>
      <c r="J30" s="26"/>
      <c r="O30">
        <f t="shared" si="9"/>
        <v>1948</v>
      </c>
      <c r="P30">
        <f t="shared" si="10"/>
        <v>8</v>
      </c>
      <c r="Q30" s="1">
        <v>17746</v>
      </c>
      <c r="R30" s="18">
        <f t="shared" si="11"/>
        <v>194808</v>
      </c>
      <c r="S30" s="1" t="str">
        <f t="shared" si="12"/>
        <v>Normal</v>
      </c>
      <c r="T30" s="2">
        <v>39800</v>
      </c>
      <c r="U30" s="63">
        <f t="shared" si="2"/>
        <v>0</v>
      </c>
      <c r="V30" s="70">
        <f t="shared" si="15"/>
        <v>0</v>
      </c>
      <c r="W30" s="63">
        <f t="shared" si="22"/>
        <v>0</v>
      </c>
      <c r="X30" s="63">
        <f t="shared" si="23"/>
        <v>0</v>
      </c>
      <c r="Y30" s="70">
        <f>X30*INDEX('WMC Loss McConaughy-GI'!$B$54:$D$65,MATCH('Score Analysis'!P30,'WMC Loss McConaughy-GI'!$E$54:$E$65,0),MATCH('Score Analysis'!S30,'WMC Loss McConaughy-GI'!$B$53:$D$53,0))</f>
        <v>0</v>
      </c>
      <c r="AA30">
        <v>1966</v>
      </c>
      <c r="AB30" t="s">
        <v>5</v>
      </c>
      <c r="AC30" s="70">
        <f t="shared" si="14"/>
        <v>8563.0743152872928</v>
      </c>
      <c r="AD30" s="87"/>
      <c r="AG30" s="79">
        <v>1961</v>
      </c>
      <c r="AH30" s="80">
        <v>0</v>
      </c>
      <c r="AI30" s="80">
        <v>0</v>
      </c>
      <c r="AJ30" s="80">
        <v>4464.3186161150652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1">
        <f t="shared" si="16"/>
        <v>4464.3186161150652</v>
      </c>
      <c r="AV30" s="79">
        <v>1961</v>
      </c>
      <c r="AW30" s="80">
        <v>0</v>
      </c>
      <c r="AX30" s="80">
        <v>0</v>
      </c>
      <c r="AY30" s="80">
        <v>4464.3186161150652</v>
      </c>
      <c r="AZ30" s="80">
        <v>0</v>
      </c>
      <c r="BA30" s="80">
        <v>0</v>
      </c>
      <c r="BB30" s="80">
        <v>0</v>
      </c>
      <c r="BC30" s="80">
        <v>0</v>
      </c>
      <c r="BD30" s="80">
        <v>0</v>
      </c>
      <c r="BE30" s="80">
        <v>0</v>
      </c>
      <c r="BF30" s="80">
        <v>0</v>
      </c>
      <c r="BG30" s="80">
        <v>0</v>
      </c>
      <c r="BH30" s="80">
        <v>0</v>
      </c>
      <c r="BI30" s="81">
        <f t="shared" si="17"/>
        <v>4464.3186161150652</v>
      </c>
      <c r="BK30" s="79">
        <v>1961</v>
      </c>
      <c r="BL30" s="80">
        <v>0</v>
      </c>
      <c r="BM30" s="80">
        <v>0</v>
      </c>
      <c r="BN30" s="80">
        <v>8928.6372322301304</v>
      </c>
      <c r="BO30" s="80">
        <v>0</v>
      </c>
      <c r="BP30" s="80">
        <v>0</v>
      </c>
      <c r="BQ30" s="80">
        <v>0</v>
      </c>
      <c r="BR30" s="80">
        <v>0</v>
      </c>
      <c r="BS30" s="80">
        <v>0</v>
      </c>
      <c r="BT30" s="80">
        <v>0</v>
      </c>
      <c r="BU30" s="80">
        <v>0</v>
      </c>
      <c r="BV30" s="80">
        <v>0</v>
      </c>
      <c r="BW30" s="80">
        <v>0</v>
      </c>
      <c r="BX30" s="81">
        <f t="shared" si="18"/>
        <v>8928.6372322301304</v>
      </c>
      <c r="BZ30" s="79">
        <v>1961</v>
      </c>
      <c r="CA30" s="80">
        <v>0</v>
      </c>
      <c r="CB30" s="80">
        <v>0</v>
      </c>
      <c r="CC30" s="80">
        <v>4142.3557511254076</v>
      </c>
      <c r="CD30" s="80">
        <v>0</v>
      </c>
      <c r="CE30" s="80">
        <v>0</v>
      </c>
      <c r="CF30" s="80">
        <v>0</v>
      </c>
      <c r="CG30" s="80">
        <v>0</v>
      </c>
      <c r="CH30" s="80">
        <v>0</v>
      </c>
      <c r="CI30" s="80">
        <v>0</v>
      </c>
      <c r="CJ30" s="80">
        <v>0</v>
      </c>
      <c r="CK30" s="80">
        <v>0</v>
      </c>
      <c r="CL30" s="80">
        <v>0</v>
      </c>
      <c r="CM30" s="81">
        <f t="shared" si="19"/>
        <v>4142.3557511254076</v>
      </c>
      <c r="CO30" s="79">
        <v>1961</v>
      </c>
      <c r="CP30" s="80">
        <v>0</v>
      </c>
      <c r="CQ30" s="80">
        <v>0</v>
      </c>
      <c r="CR30" s="80">
        <v>4142.3557511254076</v>
      </c>
      <c r="CS30" s="80">
        <v>0</v>
      </c>
      <c r="CT30" s="80">
        <v>0</v>
      </c>
      <c r="CU30" s="80">
        <v>0</v>
      </c>
      <c r="CV30" s="80">
        <v>0</v>
      </c>
      <c r="CW30" s="80">
        <v>0</v>
      </c>
      <c r="CX30" s="80">
        <v>0</v>
      </c>
      <c r="CY30" s="80">
        <v>0</v>
      </c>
      <c r="CZ30" s="80">
        <v>0</v>
      </c>
      <c r="DA30" s="80">
        <v>0</v>
      </c>
      <c r="DB30" s="81">
        <f t="shared" si="20"/>
        <v>4142.3557511254076</v>
      </c>
      <c r="DD30" s="79">
        <v>1961</v>
      </c>
      <c r="DE30" s="80">
        <v>0</v>
      </c>
      <c r="DF30" s="80">
        <v>0</v>
      </c>
      <c r="DG30" s="80">
        <v>8284.7115022508151</v>
      </c>
      <c r="DH30" s="80">
        <v>0</v>
      </c>
      <c r="DI30" s="80">
        <v>0</v>
      </c>
      <c r="DJ30" s="80">
        <v>0</v>
      </c>
      <c r="DK30" s="80">
        <v>0</v>
      </c>
      <c r="DL30" s="80">
        <v>0</v>
      </c>
      <c r="DM30" s="80">
        <v>0</v>
      </c>
      <c r="DN30" s="80">
        <v>0</v>
      </c>
      <c r="DO30" s="80">
        <v>0</v>
      </c>
      <c r="DP30" s="80">
        <v>0</v>
      </c>
      <c r="DQ30" s="81">
        <f t="shared" si="21"/>
        <v>8284.7115022508151</v>
      </c>
    </row>
    <row r="31" spans="1:121" x14ac:dyDescent="0.55000000000000004">
      <c r="A31" s="55">
        <v>1967</v>
      </c>
      <c r="B31" s="55" t="s">
        <v>5</v>
      </c>
      <c r="C31" s="26">
        <f t="shared" si="4"/>
        <v>4800</v>
      </c>
      <c r="D31" s="26">
        <f t="shared" si="5"/>
        <v>4800</v>
      </c>
      <c r="E31" s="26">
        <f t="shared" si="6"/>
        <v>2</v>
      </c>
      <c r="F31" s="26">
        <f t="shared" si="1"/>
        <v>9600</v>
      </c>
      <c r="G31" s="26">
        <f t="shared" si="7"/>
        <v>9600</v>
      </c>
      <c r="H31" s="60">
        <f>IF(B31="DRY",'WMC Loss Pathfinder-McConaugy'!$J$49,IF(B31="wet",'WMC Loss Pathfinder-McConaugy'!$J$48,'WMC Loss Pathfinder-McConaugy'!$J$47))</f>
        <v>0.93951578575609662</v>
      </c>
      <c r="I31" s="26">
        <f t="shared" si="8"/>
        <v>9019.3515432585282</v>
      </c>
      <c r="J31" s="26"/>
      <c r="O31">
        <f t="shared" si="9"/>
        <v>1948</v>
      </c>
      <c r="P31">
        <f t="shared" si="10"/>
        <v>9</v>
      </c>
      <c r="Q31" s="1">
        <v>17777</v>
      </c>
      <c r="R31" s="18">
        <f t="shared" si="11"/>
        <v>194809</v>
      </c>
      <c r="S31" s="1" t="str">
        <f t="shared" si="12"/>
        <v>Normal</v>
      </c>
      <c r="T31" s="2">
        <v>51300</v>
      </c>
      <c r="U31" s="63">
        <f t="shared" si="2"/>
        <v>9019.3515432585282</v>
      </c>
      <c r="V31" s="70">
        <f t="shared" si="15"/>
        <v>9019.3515432585282</v>
      </c>
      <c r="W31" s="63">
        <f t="shared" si="22"/>
        <v>34.212667964227393</v>
      </c>
      <c r="X31" s="63">
        <f t="shared" si="23"/>
        <v>0</v>
      </c>
      <c r="Y31" s="70">
        <f>X31*INDEX('WMC Loss McConaughy-GI'!$B$54:$D$65,MATCH('Score Analysis'!P31,'WMC Loss McConaughy-GI'!$E$54:$E$65,0),MATCH('Score Analysis'!S31,'WMC Loss McConaughy-GI'!$B$53:$D$53,0))</f>
        <v>0</v>
      </c>
      <c r="AA31">
        <v>1967</v>
      </c>
      <c r="AB31" t="s">
        <v>5</v>
      </c>
      <c r="AC31" s="70">
        <f t="shared" si="14"/>
        <v>8525.5059096429832</v>
      </c>
      <c r="AD31" s="87"/>
      <c r="AG31" s="79">
        <v>1962</v>
      </c>
      <c r="AH31" s="80">
        <v>0</v>
      </c>
      <c r="AI31" s="80">
        <v>0</v>
      </c>
      <c r="AJ31" s="80">
        <v>0</v>
      </c>
      <c r="AK31" s="80">
        <v>4366.1025796314971</v>
      </c>
      <c r="AL31" s="80">
        <v>0</v>
      </c>
      <c r="AM31" s="80">
        <v>0</v>
      </c>
      <c r="AN31" s="80">
        <v>0</v>
      </c>
      <c r="AO31" s="80">
        <v>0</v>
      </c>
      <c r="AP31" s="80">
        <v>0</v>
      </c>
      <c r="AQ31" s="80">
        <v>0</v>
      </c>
      <c r="AR31" s="80">
        <v>0</v>
      </c>
      <c r="AS31" s="80">
        <v>0</v>
      </c>
      <c r="AT31" s="81">
        <f t="shared" si="16"/>
        <v>4366.1025796314971</v>
      </c>
      <c r="AV31" s="79">
        <v>1962</v>
      </c>
      <c r="AW31" s="80">
        <v>0</v>
      </c>
      <c r="AX31" s="80">
        <v>0</v>
      </c>
      <c r="AY31" s="80">
        <v>0</v>
      </c>
      <c r="AZ31" s="80">
        <v>4366.1025796314971</v>
      </c>
      <c r="BA31" s="80">
        <v>0</v>
      </c>
      <c r="BB31" s="80">
        <v>0</v>
      </c>
      <c r="BC31" s="80">
        <v>0</v>
      </c>
      <c r="BD31" s="80">
        <v>0</v>
      </c>
      <c r="BE31" s="80">
        <v>0</v>
      </c>
      <c r="BF31" s="80">
        <v>0</v>
      </c>
      <c r="BG31" s="80">
        <v>0</v>
      </c>
      <c r="BH31" s="80">
        <v>0</v>
      </c>
      <c r="BI31" s="81">
        <f t="shared" si="17"/>
        <v>4366.1025796314971</v>
      </c>
      <c r="BK31" s="79">
        <v>1962</v>
      </c>
      <c r="BL31" s="80">
        <v>0</v>
      </c>
      <c r="BM31" s="80">
        <v>0</v>
      </c>
      <c r="BN31" s="80">
        <v>0</v>
      </c>
      <c r="BO31" s="80">
        <v>4366.1025796314971</v>
      </c>
      <c r="BP31" s="80">
        <v>0</v>
      </c>
      <c r="BQ31" s="80">
        <v>0</v>
      </c>
      <c r="BR31" s="80">
        <v>0</v>
      </c>
      <c r="BS31" s="80">
        <v>0</v>
      </c>
      <c r="BT31" s="80">
        <v>0</v>
      </c>
      <c r="BU31" s="80">
        <v>0</v>
      </c>
      <c r="BV31" s="80">
        <v>0</v>
      </c>
      <c r="BW31" s="80">
        <v>0</v>
      </c>
      <c r="BX31" s="81">
        <f t="shared" si="18"/>
        <v>4366.1025796314971</v>
      </c>
      <c r="BZ31" s="79">
        <v>1962</v>
      </c>
      <c r="CA31" s="80">
        <v>0</v>
      </c>
      <c r="CB31" s="80">
        <v>0</v>
      </c>
      <c r="CC31" s="80">
        <v>0</v>
      </c>
      <c r="CD31" s="80">
        <v>4043.457920597526</v>
      </c>
      <c r="CE31" s="80">
        <v>0</v>
      </c>
      <c r="CF31" s="80">
        <v>0</v>
      </c>
      <c r="CG31" s="80">
        <v>0</v>
      </c>
      <c r="CH31" s="80">
        <v>0</v>
      </c>
      <c r="CI31" s="80">
        <v>0</v>
      </c>
      <c r="CJ31" s="80">
        <v>0</v>
      </c>
      <c r="CK31" s="80">
        <v>0</v>
      </c>
      <c r="CL31" s="80">
        <v>0</v>
      </c>
      <c r="CM31" s="81">
        <f t="shared" si="19"/>
        <v>4043.457920597526</v>
      </c>
      <c r="CO31" s="79">
        <v>1962</v>
      </c>
      <c r="CP31" s="80">
        <v>0</v>
      </c>
      <c r="CQ31" s="80">
        <v>0</v>
      </c>
      <c r="CR31" s="80">
        <v>0</v>
      </c>
      <c r="CS31" s="80">
        <v>4043.457920597526</v>
      </c>
      <c r="CT31" s="80">
        <v>0</v>
      </c>
      <c r="CU31" s="80">
        <v>0</v>
      </c>
      <c r="CV31" s="80">
        <v>0</v>
      </c>
      <c r="CW31" s="80">
        <v>0</v>
      </c>
      <c r="CX31" s="80">
        <v>0</v>
      </c>
      <c r="CY31" s="80">
        <v>0</v>
      </c>
      <c r="CZ31" s="80">
        <v>0</v>
      </c>
      <c r="DA31" s="80">
        <v>0</v>
      </c>
      <c r="DB31" s="81">
        <f t="shared" si="20"/>
        <v>4043.457920597526</v>
      </c>
      <c r="DD31" s="79">
        <v>1962</v>
      </c>
      <c r="DE31" s="80">
        <v>0</v>
      </c>
      <c r="DF31" s="80">
        <v>0</v>
      </c>
      <c r="DG31" s="80">
        <v>0</v>
      </c>
      <c r="DH31" s="80">
        <v>4043.457920597526</v>
      </c>
      <c r="DI31" s="80">
        <v>0</v>
      </c>
      <c r="DJ31" s="80">
        <v>0</v>
      </c>
      <c r="DK31" s="80">
        <v>0</v>
      </c>
      <c r="DL31" s="80">
        <v>0</v>
      </c>
      <c r="DM31" s="80">
        <v>0</v>
      </c>
      <c r="DN31" s="80">
        <v>0</v>
      </c>
      <c r="DO31" s="80">
        <v>0</v>
      </c>
      <c r="DP31" s="80">
        <v>0</v>
      </c>
      <c r="DQ31" s="81">
        <f t="shared" si="21"/>
        <v>4043.457920597526</v>
      </c>
    </row>
    <row r="32" spans="1:121" x14ac:dyDescent="0.55000000000000004">
      <c r="A32" s="55">
        <v>1968</v>
      </c>
      <c r="B32" s="55" t="s">
        <v>5</v>
      </c>
      <c r="C32" s="26">
        <f t="shared" si="4"/>
        <v>4800</v>
      </c>
      <c r="D32" s="26">
        <f t="shared" si="5"/>
        <v>4800</v>
      </c>
      <c r="E32" s="26">
        <f t="shared" si="6"/>
        <v>1</v>
      </c>
      <c r="F32" s="26">
        <f t="shared" si="1"/>
        <v>4800</v>
      </c>
      <c r="G32" s="26">
        <f t="shared" si="7"/>
        <v>9600</v>
      </c>
      <c r="H32" s="60">
        <f>IF(B32="DRY",'WMC Loss Pathfinder-McConaugy'!$J$49,IF(B32="wet",'WMC Loss Pathfinder-McConaugy'!$J$48,'WMC Loss Pathfinder-McConaugy'!$J$47))</f>
        <v>0.93951578575609662</v>
      </c>
      <c r="I32" s="26">
        <f t="shared" si="8"/>
        <v>9019.3515432585282</v>
      </c>
      <c r="J32" s="26"/>
      <c r="O32">
        <f t="shared" si="9"/>
        <v>1948</v>
      </c>
      <c r="P32">
        <f t="shared" si="10"/>
        <v>10</v>
      </c>
      <c r="Q32" s="1">
        <v>17807</v>
      </c>
      <c r="R32" s="18">
        <f t="shared" si="11"/>
        <v>194810</v>
      </c>
      <c r="S32" s="1" t="str">
        <f t="shared" si="12"/>
        <v>Normal</v>
      </c>
      <c r="T32" s="2">
        <v>49100</v>
      </c>
      <c r="U32" s="63">
        <f t="shared" si="2"/>
        <v>0</v>
      </c>
      <c r="V32" s="70">
        <f t="shared" si="15"/>
        <v>8985.1388752943003</v>
      </c>
      <c r="W32" s="63">
        <f t="shared" si="22"/>
        <v>20.189933510852754</v>
      </c>
      <c r="X32" s="63">
        <f t="shared" si="23"/>
        <v>0</v>
      </c>
      <c r="Y32" s="70">
        <f>X32*INDEX('WMC Loss McConaughy-GI'!$B$54:$D$65,MATCH('Score Analysis'!P32,'WMC Loss McConaughy-GI'!$E$54:$E$65,0),MATCH('Score Analysis'!S32,'WMC Loss McConaughy-GI'!$B$53:$D$53,0))</f>
        <v>0</v>
      </c>
      <c r="AA32">
        <v>1968</v>
      </c>
      <c r="AB32" t="s">
        <v>5</v>
      </c>
      <c r="AC32" s="70">
        <f t="shared" si="14"/>
        <v>8525.5059096429832</v>
      </c>
      <c r="AD32" s="87"/>
      <c r="AG32" s="79">
        <v>1963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4401.0355600152716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1">
        <f t="shared" si="16"/>
        <v>4401.0355600152716</v>
      </c>
      <c r="AV32" s="79">
        <v>1963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8802.0711200305432</v>
      </c>
      <c r="BD32" s="80">
        <v>0</v>
      </c>
      <c r="BE32" s="80">
        <v>0</v>
      </c>
      <c r="BF32" s="80">
        <v>0</v>
      </c>
      <c r="BG32" s="80">
        <v>0</v>
      </c>
      <c r="BH32" s="80">
        <v>0</v>
      </c>
      <c r="BI32" s="81">
        <f t="shared" si="17"/>
        <v>8802.0711200305432</v>
      </c>
      <c r="BK32" s="79">
        <v>1963</v>
      </c>
      <c r="BL32" s="80">
        <v>0</v>
      </c>
      <c r="BM32" s="80">
        <v>0</v>
      </c>
      <c r="BN32" s="80">
        <v>0</v>
      </c>
      <c r="BO32" s="80">
        <v>0</v>
      </c>
      <c r="BP32" s="80">
        <v>0</v>
      </c>
      <c r="BQ32" s="80">
        <v>0</v>
      </c>
      <c r="BR32" s="80">
        <v>8802.0711200305432</v>
      </c>
      <c r="BS32" s="80">
        <v>0</v>
      </c>
      <c r="BT32" s="80">
        <v>0</v>
      </c>
      <c r="BU32" s="80">
        <v>0</v>
      </c>
      <c r="BV32" s="80">
        <v>0</v>
      </c>
      <c r="BW32" s="80">
        <v>0</v>
      </c>
      <c r="BX32" s="81">
        <f t="shared" si="18"/>
        <v>8802.0711200305432</v>
      </c>
      <c r="BZ32" s="79">
        <v>1963</v>
      </c>
      <c r="CA32" s="80">
        <v>0</v>
      </c>
      <c r="CB32" s="80">
        <v>0</v>
      </c>
      <c r="CC32" s="80">
        <v>0</v>
      </c>
      <c r="CD32" s="80">
        <v>0</v>
      </c>
      <c r="CE32" s="80">
        <v>0</v>
      </c>
      <c r="CF32" s="80">
        <v>0</v>
      </c>
      <c r="CG32" s="80">
        <v>1677.9723724138059</v>
      </c>
      <c r="CH32" s="80">
        <v>0</v>
      </c>
      <c r="CI32" s="80">
        <v>0</v>
      </c>
      <c r="CJ32" s="80">
        <v>0</v>
      </c>
      <c r="CK32" s="80">
        <v>0</v>
      </c>
      <c r="CL32" s="80">
        <v>0</v>
      </c>
      <c r="CM32" s="81">
        <f t="shared" si="19"/>
        <v>1677.9723724138059</v>
      </c>
      <c r="CO32" s="79">
        <v>1963</v>
      </c>
      <c r="CP32" s="80">
        <v>0</v>
      </c>
      <c r="CQ32" s="80">
        <v>0</v>
      </c>
      <c r="CR32" s="80">
        <v>0</v>
      </c>
      <c r="CS32" s="80">
        <v>0</v>
      </c>
      <c r="CT32" s="80">
        <v>0</v>
      </c>
      <c r="CU32" s="80">
        <v>0</v>
      </c>
      <c r="CV32" s="80">
        <v>3355.9447448276119</v>
      </c>
      <c r="CW32" s="80">
        <v>0</v>
      </c>
      <c r="CX32" s="80">
        <v>0</v>
      </c>
      <c r="CY32" s="80">
        <v>0</v>
      </c>
      <c r="CZ32" s="80">
        <v>0</v>
      </c>
      <c r="DA32" s="80">
        <v>0</v>
      </c>
      <c r="DB32" s="81">
        <f t="shared" si="20"/>
        <v>3355.9447448276119</v>
      </c>
      <c r="DD32" s="79">
        <v>1963</v>
      </c>
      <c r="DE32" s="80">
        <v>0</v>
      </c>
      <c r="DF32" s="80">
        <v>0</v>
      </c>
      <c r="DG32" s="80">
        <v>0</v>
      </c>
      <c r="DH32" s="80">
        <v>0</v>
      </c>
      <c r="DI32" s="80">
        <v>0</v>
      </c>
      <c r="DJ32" s="80">
        <v>0</v>
      </c>
      <c r="DK32" s="80">
        <v>3355.9447448276119</v>
      </c>
      <c r="DL32" s="80">
        <v>0</v>
      </c>
      <c r="DM32" s="80">
        <v>0</v>
      </c>
      <c r="DN32" s="80">
        <v>0</v>
      </c>
      <c r="DO32" s="80">
        <v>0</v>
      </c>
      <c r="DP32" s="80">
        <v>0</v>
      </c>
      <c r="DQ32" s="81">
        <f t="shared" si="21"/>
        <v>3355.9447448276119</v>
      </c>
    </row>
    <row r="33" spans="1:121" x14ac:dyDescent="0.55000000000000004">
      <c r="A33" s="55">
        <v>1969</v>
      </c>
      <c r="B33" s="55" t="s">
        <v>5</v>
      </c>
      <c r="C33" s="26">
        <f t="shared" si="4"/>
        <v>4800</v>
      </c>
      <c r="D33" s="26">
        <f t="shared" si="5"/>
        <v>4800</v>
      </c>
      <c r="E33" s="26">
        <f t="shared" si="6"/>
        <v>2</v>
      </c>
      <c r="F33" s="26">
        <f t="shared" si="1"/>
        <v>9600</v>
      </c>
      <c r="G33" s="26">
        <f t="shared" si="7"/>
        <v>9600</v>
      </c>
      <c r="H33" s="60">
        <f>IF(B33="DRY",'WMC Loss Pathfinder-McConaugy'!$J$49,IF(B33="wet",'WMC Loss Pathfinder-McConaugy'!$J$48,'WMC Loss Pathfinder-McConaugy'!$J$47))</f>
        <v>0.93951578575609662</v>
      </c>
      <c r="I33" s="26">
        <f t="shared" si="8"/>
        <v>9019.3515432585282</v>
      </c>
      <c r="J33" s="26"/>
      <c r="O33">
        <f t="shared" si="9"/>
        <v>1948</v>
      </c>
      <c r="P33">
        <f t="shared" si="10"/>
        <v>11</v>
      </c>
      <c r="Q33" s="1">
        <v>17838</v>
      </c>
      <c r="R33" s="18">
        <f t="shared" si="11"/>
        <v>194811</v>
      </c>
      <c r="S33" s="1" t="str">
        <f t="shared" si="12"/>
        <v>Normal</v>
      </c>
      <c r="T33" s="2">
        <v>10200.000000000004</v>
      </c>
      <c r="U33" s="63">
        <f t="shared" si="2"/>
        <v>0</v>
      </c>
      <c r="V33" s="70">
        <f t="shared" si="15"/>
        <v>8964.9489417834484</v>
      </c>
      <c r="W33" s="63">
        <f t="shared" si="22"/>
        <v>9.1712858111915043</v>
      </c>
      <c r="X33" s="63">
        <f t="shared" si="23"/>
        <v>0</v>
      </c>
      <c r="Y33" s="70">
        <f>X33*INDEX('WMC Loss McConaughy-GI'!$B$54:$D$65,MATCH('Score Analysis'!P33,'WMC Loss McConaughy-GI'!$E$54:$E$65,0),MATCH('Score Analysis'!S33,'WMC Loss McConaughy-GI'!$B$53:$D$53,0))</f>
        <v>0</v>
      </c>
      <c r="AA33">
        <v>1969</v>
      </c>
      <c r="AB33" t="s">
        <v>5</v>
      </c>
      <c r="AC33" s="70">
        <f t="shared" si="14"/>
        <v>8250.0049819971628</v>
      </c>
      <c r="AD33" s="87"/>
      <c r="AG33" s="79">
        <v>1964</v>
      </c>
      <c r="AH33" s="80">
        <v>0</v>
      </c>
      <c r="AI33" s="80">
        <v>0</v>
      </c>
      <c r="AJ33" s="80">
        <v>4376.0663194245953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1">
        <f t="shared" si="16"/>
        <v>4376.0663194245953</v>
      </c>
      <c r="AV33" s="79">
        <v>1964</v>
      </c>
      <c r="AW33" s="80">
        <v>0</v>
      </c>
      <c r="AX33" s="80">
        <v>0</v>
      </c>
      <c r="AY33" s="80">
        <v>4376.0663194245953</v>
      </c>
      <c r="AZ33" s="80">
        <v>0</v>
      </c>
      <c r="BA33" s="80">
        <v>0</v>
      </c>
      <c r="BB33" s="80">
        <v>0</v>
      </c>
      <c r="BC33" s="80"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1">
        <f t="shared" si="17"/>
        <v>4376.0663194245953</v>
      </c>
      <c r="BK33" s="79">
        <v>1964</v>
      </c>
      <c r="BL33" s="80">
        <v>0</v>
      </c>
      <c r="BM33" s="80">
        <v>0</v>
      </c>
      <c r="BN33" s="80">
        <v>4376.0663194245953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80">
        <v>0</v>
      </c>
      <c r="BX33" s="81">
        <f t="shared" si="18"/>
        <v>4376.0663194245953</v>
      </c>
      <c r="BZ33" s="79">
        <v>1964</v>
      </c>
      <c r="CA33" s="80">
        <v>0</v>
      </c>
      <c r="CB33" s="80">
        <v>0</v>
      </c>
      <c r="CC33" s="80">
        <v>4060.4681350788806</v>
      </c>
      <c r="CD33" s="80">
        <v>0</v>
      </c>
      <c r="CE33" s="80">
        <v>0</v>
      </c>
      <c r="CF33" s="80">
        <v>0</v>
      </c>
      <c r="CG33" s="80">
        <v>0</v>
      </c>
      <c r="CH33" s="80">
        <v>0</v>
      </c>
      <c r="CI33" s="80">
        <v>0</v>
      </c>
      <c r="CJ33" s="80">
        <v>0</v>
      </c>
      <c r="CK33" s="80">
        <v>0</v>
      </c>
      <c r="CL33" s="80">
        <v>0</v>
      </c>
      <c r="CM33" s="81">
        <f t="shared" si="19"/>
        <v>4060.4681350788806</v>
      </c>
      <c r="CO33" s="79">
        <v>1964</v>
      </c>
      <c r="CP33" s="80">
        <v>0</v>
      </c>
      <c r="CQ33" s="80">
        <v>0</v>
      </c>
      <c r="CR33" s="80">
        <v>4060.4681350788806</v>
      </c>
      <c r="CS33" s="80">
        <v>0</v>
      </c>
      <c r="CT33" s="80">
        <v>0</v>
      </c>
      <c r="CU33" s="80">
        <v>0</v>
      </c>
      <c r="CV33" s="80">
        <v>0</v>
      </c>
      <c r="CW33" s="80">
        <v>0</v>
      </c>
      <c r="CX33" s="80">
        <v>0</v>
      </c>
      <c r="CY33" s="80">
        <v>0</v>
      </c>
      <c r="CZ33" s="80">
        <v>0</v>
      </c>
      <c r="DA33" s="80">
        <v>0</v>
      </c>
      <c r="DB33" s="81">
        <f t="shared" si="20"/>
        <v>4060.4681350788806</v>
      </c>
      <c r="DD33" s="79">
        <v>1964</v>
      </c>
      <c r="DE33" s="80">
        <v>0</v>
      </c>
      <c r="DF33" s="80">
        <v>0</v>
      </c>
      <c r="DG33" s="80">
        <v>4060.4681350788806</v>
      </c>
      <c r="DH33" s="80">
        <v>0</v>
      </c>
      <c r="DI33" s="80">
        <v>0</v>
      </c>
      <c r="DJ33" s="80">
        <v>0</v>
      </c>
      <c r="DK33" s="80">
        <v>0</v>
      </c>
      <c r="DL33" s="80">
        <v>0</v>
      </c>
      <c r="DM33" s="80">
        <v>0</v>
      </c>
      <c r="DN33" s="80">
        <v>0</v>
      </c>
      <c r="DO33" s="80">
        <v>0</v>
      </c>
      <c r="DP33" s="80">
        <v>0</v>
      </c>
      <c r="DQ33" s="81">
        <f t="shared" si="21"/>
        <v>4060.4681350788806</v>
      </c>
    </row>
    <row r="34" spans="1:121" x14ac:dyDescent="0.55000000000000004">
      <c r="A34" s="55">
        <v>1970</v>
      </c>
      <c r="B34" s="55" t="s">
        <v>6</v>
      </c>
      <c r="C34" s="26">
        <f t="shared" si="4"/>
        <v>4800</v>
      </c>
      <c r="D34" s="26">
        <f t="shared" si="5"/>
        <v>9600</v>
      </c>
      <c r="E34" s="26">
        <f t="shared" si="6"/>
        <v>2</v>
      </c>
      <c r="F34" s="26">
        <f t="shared" si="1"/>
        <v>9600</v>
      </c>
      <c r="G34" s="26">
        <f t="shared" si="7"/>
        <v>9600</v>
      </c>
      <c r="H34" s="60">
        <f>IF(B34="DRY",'WMC Loss Pathfinder-McConaugy'!$J$49,IF(B34="wet",'WMC Loss Pathfinder-McConaugy'!$J$48,'WMC Loss Pathfinder-McConaugy'!$J$47))</f>
        <v>0.94365584624313381</v>
      </c>
      <c r="I34" s="26">
        <f t="shared" si="8"/>
        <v>9059.096123934085</v>
      </c>
      <c r="J34" s="26"/>
      <c r="O34">
        <f t="shared" si="9"/>
        <v>1948</v>
      </c>
      <c r="P34">
        <f t="shared" si="10"/>
        <v>12</v>
      </c>
      <c r="Q34" s="1">
        <v>17868</v>
      </c>
      <c r="R34" s="18">
        <f t="shared" si="11"/>
        <v>194812</v>
      </c>
      <c r="S34" s="1" t="str">
        <f t="shared" si="12"/>
        <v>Normal</v>
      </c>
      <c r="T34" s="2">
        <v>0</v>
      </c>
      <c r="U34" s="63">
        <f t="shared" si="2"/>
        <v>0</v>
      </c>
      <c r="V34" s="70">
        <f t="shared" si="15"/>
        <v>8955.777655972257</v>
      </c>
      <c r="W34" s="63">
        <f t="shared" si="22"/>
        <v>2.5077676602296908</v>
      </c>
      <c r="X34" s="63">
        <f t="shared" si="23"/>
        <v>0</v>
      </c>
      <c r="Y34" s="70">
        <f>X34*INDEX('WMC Loss McConaughy-GI'!$B$54:$D$65,MATCH('Score Analysis'!P34,'WMC Loss McConaughy-GI'!$E$54:$E$65,0),MATCH('Score Analysis'!S34,'WMC Loss McConaughy-GI'!$B$53:$D$53,0))</f>
        <v>0</v>
      </c>
      <c r="AA34">
        <v>1970</v>
      </c>
      <c r="AB34" t="s">
        <v>6</v>
      </c>
      <c r="AC34" s="70">
        <f t="shared" si="14"/>
        <v>8478.8516965899616</v>
      </c>
      <c r="AD34" s="87"/>
      <c r="AG34" s="79">
        <v>1965</v>
      </c>
      <c r="AH34" s="80">
        <v>0</v>
      </c>
      <c r="AI34" s="80">
        <v>0</v>
      </c>
      <c r="AJ34" s="80">
        <v>4376.0663194245953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1">
        <f t="shared" si="16"/>
        <v>4376.0663194245953</v>
      </c>
      <c r="AV34" s="79">
        <v>1965</v>
      </c>
      <c r="AW34" s="80">
        <v>0</v>
      </c>
      <c r="AX34" s="80">
        <v>0</v>
      </c>
      <c r="AY34" s="80">
        <v>4376.0663194245953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1">
        <f t="shared" si="17"/>
        <v>4376.0663194245953</v>
      </c>
      <c r="BK34" s="79">
        <v>1965</v>
      </c>
      <c r="BL34" s="80">
        <v>0</v>
      </c>
      <c r="BM34" s="80">
        <v>0</v>
      </c>
      <c r="BN34" s="80">
        <v>4376.0663194245953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80">
        <v>0</v>
      </c>
      <c r="BX34" s="81">
        <f t="shared" si="18"/>
        <v>4376.0663194245953</v>
      </c>
      <c r="BZ34" s="79">
        <v>1965</v>
      </c>
      <c r="CA34" s="80">
        <v>0</v>
      </c>
      <c r="CB34" s="80">
        <v>0</v>
      </c>
      <c r="CC34" s="80">
        <v>4155.619314771493</v>
      </c>
      <c r="CD34" s="80">
        <v>0</v>
      </c>
      <c r="CE34" s="80">
        <v>0</v>
      </c>
      <c r="CF34" s="80">
        <v>0</v>
      </c>
      <c r="CG34" s="80">
        <v>0</v>
      </c>
      <c r="CH34" s="80">
        <v>0</v>
      </c>
      <c r="CI34" s="80">
        <v>0</v>
      </c>
      <c r="CJ34" s="80">
        <v>0</v>
      </c>
      <c r="CK34" s="80">
        <v>0</v>
      </c>
      <c r="CL34" s="80">
        <v>0</v>
      </c>
      <c r="CM34" s="81">
        <f t="shared" si="19"/>
        <v>4155.619314771493</v>
      </c>
      <c r="CO34" s="79">
        <v>1965</v>
      </c>
      <c r="CP34" s="80">
        <v>0</v>
      </c>
      <c r="CQ34" s="80">
        <v>0</v>
      </c>
      <c r="CR34" s="80">
        <v>4155.619314771493</v>
      </c>
      <c r="CS34" s="80">
        <v>0</v>
      </c>
      <c r="CT34" s="80">
        <v>0</v>
      </c>
      <c r="CU34" s="80">
        <v>0</v>
      </c>
      <c r="CV34" s="80">
        <v>0</v>
      </c>
      <c r="CW34" s="80">
        <v>0</v>
      </c>
      <c r="CX34" s="80">
        <v>0</v>
      </c>
      <c r="CY34" s="80">
        <v>0</v>
      </c>
      <c r="CZ34" s="80">
        <v>0</v>
      </c>
      <c r="DA34" s="80">
        <v>0</v>
      </c>
      <c r="DB34" s="81">
        <f t="shared" si="20"/>
        <v>4155.619314771493</v>
      </c>
      <c r="DD34" s="79">
        <v>1965</v>
      </c>
      <c r="DE34" s="80">
        <v>0</v>
      </c>
      <c r="DF34" s="80">
        <v>0</v>
      </c>
      <c r="DG34" s="80">
        <v>4155.619314771493</v>
      </c>
      <c r="DH34" s="80">
        <v>0</v>
      </c>
      <c r="DI34" s="80">
        <v>0</v>
      </c>
      <c r="DJ34" s="80">
        <v>0</v>
      </c>
      <c r="DK34" s="80">
        <v>0</v>
      </c>
      <c r="DL34" s="80">
        <v>0</v>
      </c>
      <c r="DM34" s="80">
        <v>0</v>
      </c>
      <c r="DN34" s="80">
        <v>0</v>
      </c>
      <c r="DO34" s="80">
        <v>0</v>
      </c>
      <c r="DP34" s="80">
        <v>0</v>
      </c>
      <c r="DQ34" s="81">
        <f t="shared" si="21"/>
        <v>4155.619314771493</v>
      </c>
    </row>
    <row r="35" spans="1:121" x14ac:dyDescent="0.55000000000000004">
      <c r="A35" s="55">
        <v>1971</v>
      </c>
      <c r="B35" s="55" t="s">
        <v>6</v>
      </c>
      <c r="C35" s="26">
        <f t="shared" si="4"/>
        <v>4800</v>
      </c>
      <c r="D35" s="26">
        <f t="shared" si="5"/>
        <v>9600</v>
      </c>
      <c r="E35" s="26">
        <f t="shared" si="6"/>
        <v>2</v>
      </c>
      <c r="F35" s="26">
        <f t="shared" si="1"/>
        <v>9600</v>
      </c>
      <c r="G35" s="26">
        <f t="shared" si="7"/>
        <v>9600</v>
      </c>
      <c r="H35" s="60">
        <f>IF(B35="DRY",'WMC Loss Pathfinder-McConaugy'!$J$49,IF(B35="wet",'WMC Loss Pathfinder-McConaugy'!$J$48,'WMC Loss Pathfinder-McConaugy'!$J$47))</f>
        <v>0.94365584624313381</v>
      </c>
      <c r="I35" s="26">
        <f t="shared" si="8"/>
        <v>9059.096123934085</v>
      </c>
      <c r="J35" s="26"/>
      <c r="O35">
        <f t="shared" si="9"/>
        <v>1949</v>
      </c>
      <c r="P35">
        <f t="shared" si="10"/>
        <v>1</v>
      </c>
      <c r="Q35" s="1">
        <v>17899</v>
      </c>
      <c r="R35" s="18">
        <f t="shared" si="11"/>
        <v>194901</v>
      </c>
      <c r="S35" s="1" t="str">
        <f t="shared" si="12"/>
        <v>Wet</v>
      </c>
      <c r="T35" s="2">
        <v>0</v>
      </c>
      <c r="U35" s="63">
        <f t="shared" si="2"/>
        <v>0</v>
      </c>
      <c r="V35" s="70">
        <f t="shared" si="15"/>
        <v>8953.2698883120265</v>
      </c>
      <c r="W35" s="63">
        <f t="shared" si="22"/>
        <v>5.6694492713103681</v>
      </c>
      <c r="X35" s="63">
        <f t="shared" si="23"/>
        <v>0</v>
      </c>
      <c r="Y35" s="70">
        <f>X35*INDEX('WMC Loss McConaughy-GI'!$B$54:$D$65,MATCH('Score Analysis'!P35,'WMC Loss McConaughy-GI'!$E$54:$E$65,0),MATCH('Score Analysis'!S35,'WMC Loss McConaughy-GI'!$B$53:$D$53,0))</f>
        <v>0</v>
      </c>
      <c r="AA35">
        <v>1971</v>
      </c>
      <c r="AB35" t="s">
        <v>6</v>
      </c>
      <c r="AC35" s="70">
        <f t="shared" si="14"/>
        <v>8516.2145162644083</v>
      </c>
      <c r="AD35" s="87"/>
      <c r="AG35" s="79">
        <v>1966</v>
      </c>
      <c r="AH35" s="80">
        <v>0</v>
      </c>
      <c r="AI35" s="80">
        <v>0</v>
      </c>
      <c r="AJ35" s="80">
        <v>8967.9820721664801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1">
        <f t="shared" si="16"/>
        <v>8967.9820721664801</v>
      </c>
      <c r="AV35" s="79">
        <v>1966</v>
      </c>
      <c r="AW35" s="80">
        <v>0</v>
      </c>
      <c r="AX35" s="80">
        <v>0</v>
      </c>
      <c r="AY35" s="80">
        <v>8967.9820721664801</v>
      </c>
      <c r="AZ35" s="80">
        <v>0</v>
      </c>
      <c r="BA35" s="80">
        <v>0</v>
      </c>
      <c r="BB35" s="80">
        <v>0</v>
      </c>
      <c r="BC35" s="80">
        <v>0</v>
      </c>
      <c r="BD35" s="80">
        <v>0</v>
      </c>
      <c r="BE35" s="80">
        <v>0</v>
      </c>
      <c r="BF35" s="80">
        <v>0</v>
      </c>
      <c r="BG35" s="80">
        <v>0</v>
      </c>
      <c r="BH35" s="80">
        <v>0</v>
      </c>
      <c r="BI35" s="81">
        <f t="shared" si="17"/>
        <v>8967.9820721664801</v>
      </c>
      <c r="BK35" s="79">
        <v>1966</v>
      </c>
      <c r="BL35" s="80">
        <v>0</v>
      </c>
      <c r="BM35" s="80">
        <v>0</v>
      </c>
      <c r="BN35" s="80">
        <v>8967.9820721664801</v>
      </c>
      <c r="BO35" s="80">
        <v>0</v>
      </c>
      <c r="BP35" s="80">
        <v>0</v>
      </c>
      <c r="BQ35" s="80">
        <v>0</v>
      </c>
      <c r="BR35" s="80">
        <v>0</v>
      </c>
      <c r="BS35" s="80">
        <v>0</v>
      </c>
      <c r="BT35" s="80">
        <v>0</v>
      </c>
      <c r="BU35" s="80">
        <v>0</v>
      </c>
      <c r="BV35" s="80">
        <v>0</v>
      </c>
      <c r="BW35" s="80">
        <v>0</v>
      </c>
      <c r="BX35" s="81">
        <f t="shared" si="18"/>
        <v>8967.9820721664801</v>
      </c>
      <c r="BZ35" s="79">
        <v>1966</v>
      </c>
      <c r="CA35" s="80">
        <v>0</v>
      </c>
      <c r="CB35" s="80">
        <v>0</v>
      </c>
      <c r="CC35" s="80">
        <v>8563.0743152872928</v>
      </c>
      <c r="CD35" s="80">
        <v>0</v>
      </c>
      <c r="CE35" s="80">
        <v>0</v>
      </c>
      <c r="CF35" s="80">
        <v>0</v>
      </c>
      <c r="CG35" s="80">
        <v>0</v>
      </c>
      <c r="CH35" s="80">
        <v>0</v>
      </c>
      <c r="CI35" s="80">
        <v>0</v>
      </c>
      <c r="CJ35" s="80">
        <v>0</v>
      </c>
      <c r="CK35" s="80">
        <v>0</v>
      </c>
      <c r="CL35" s="80">
        <v>0</v>
      </c>
      <c r="CM35" s="81">
        <f t="shared" si="19"/>
        <v>8563.0743152872928</v>
      </c>
      <c r="CO35" s="79">
        <v>1966</v>
      </c>
      <c r="CP35" s="80">
        <v>0</v>
      </c>
      <c r="CQ35" s="80">
        <v>0</v>
      </c>
      <c r="CR35" s="80">
        <v>8563.0743152872928</v>
      </c>
      <c r="CS35" s="80">
        <v>0</v>
      </c>
      <c r="CT35" s="80">
        <v>0</v>
      </c>
      <c r="CU35" s="80">
        <v>0</v>
      </c>
      <c r="CV35" s="80">
        <v>0</v>
      </c>
      <c r="CW35" s="80">
        <v>0</v>
      </c>
      <c r="CX35" s="80">
        <v>0</v>
      </c>
      <c r="CY35" s="80">
        <v>0</v>
      </c>
      <c r="CZ35" s="80">
        <v>0</v>
      </c>
      <c r="DA35" s="80">
        <v>0</v>
      </c>
      <c r="DB35" s="81">
        <f t="shared" si="20"/>
        <v>8563.0743152872928</v>
      </c>
      <c r="DD35" s="79">
        <v>1966</v>
      </c>
      <c r="DE35" s="80">
        <v>0</v>
      </c>
      <c r="DF35" s="80">
        <v>0</v>
      </c>
      <c r="DG35" s="80">
        <v>8563.0743152872928</v>
      </c>
      <c r="DH35" s="80">
        <v>0</v>
      </c>
      <c r="DI35" s="80">
        <v>0</v>
      </c>
      <c r="DJ35" s="80">
        <v>0</v>
      </c>
      <c r="DK35" s="80">
        <v>0</v>
      </c>
      <c r="DL35" s="80">
        <v>0</v>
      </c>
      <c r="DM35" s="80">
        <v>0</v>
      </c>
      <c r="DN35" s="80">
        <v>0</v>
      </c>
      <c r="DO35" s="80">
        <v>0</v>
      </c>
      <c r="DP35" s="80">
        <v>0</v>
      </c>
      <c r="DQ35" s="81">
        <f t="shared" si="21"/>
        <v>8563.0743152872928</v>
      </c>
    </row>
    <row r="36" spans="1:121" x14ac:dyDescent="0.55000000000000004">
      <c r="A36" s="55">
        <v>1972</v>
      </c>
      <c r="B36" s="55" t="s">
        <v>6</v>
      </c>
      <c r="C36" s="26">
        <f t="shared" si="4"/>
        <v>4800</v>
      </c>
      <c r="D36" s="26">
        <f t="shared" si="5"/>
        <v>9600</v>
      </c>
      <c r="E36" s="26">
        <f t="shared" si="6"/>
        <v>2</v>
      </c>
      <c r="F36" s="26">
        <f t="shared" si="1"/>
        <v>9600</v>
      </c>
      <c r="G36" s="26">
        <f t="shared" si="7"/>
        <v>9600</v>
      </c>
      <c r="H36" s="60">
        <f>IF(B36="DRY",'WMC Loss Pathfinder-McConaugy'!$J$49,IF(B36="wet",'WMC Loss Pathfinder-McConaugy'!$J$48,'WMC Loss Pathfinder-McConaugy'!$J$47))</f>
        <v>0.94365584624313381</v>
      </c>
      <c r="I36" s="26">
        <f t="shared" si="8"/>
        <v>9059.096123934085</v>
      </c>
      <c r="J36" s="26"/>
      <c r="O36">
        <f t="shared" si="9"/>
        <v>1949</v>
      </c>
      <c r="P36">
        <f t="shared" si="10"/>
        <v>2</v>
      </c>
      <c r="Q36" s="1">
        <v>17930</v>
      </c>
      <c r="R36" s="18">
        <f t="shared" si="11"/>
        <v>194902</v>
      </c>
      <c r="S36" s="1" t="str">
        <f t="shared" si="12"/>
        <v>Wet</v>
      </c>
      <c r="T36" s="2">
        <v>48599.999999999993</v>
      </c>
      <c r="U36" s="63">
        <f t="shared" si="2"/>
        <v>0</v>
      </c>
      <c r="V36" s="70">
        <f t="shared" si="15"/>
        <v>8947.6004390407161</v>
      </c>
      <c r="W36" s="63">
        <f t="shared" si="22"/>
        <v>18.963206810585202</v>
      </c>
      <c r="X36" s="63">
        <f t="shared" si="23"/>
        <v>0</v>
      </c>
      <c r="Y36" s="70">
        <f>X36*INDEX('WMC Loss McConaughy-GI'!$B$54:$D$65,MATCH('Score Analysis'!P36,'WMC Loss McConaughy-GI'!$E$54:$E$65,0),MATCH('Score Analysis'!S36,'WMC Loss McConaughy-GI'!$B$53:$D$53,0))</f>
        <v>0</v>
      </c>
      <c r="AA36">
        <v>1972</v>
      </c>
      <c r="AB36" t="s">
        <v>6</v>
      </c>
      <c r="AC36" s="70">
        <f t="shared" si="14"/>
        <v>8516.2145162644083</v>
      </c>
      <c r="AD36" s="87"/>
      <c r="AG36" s="79">
        <v>1967</v>
      </c>
      <c r="AH36" s="80">
        <v>0</v>
      </c>
      <c r="AI36" s="80">
        <v>0</v>
      </c>
      <c r="AJ36" s="80">
        <v>4464.3186161150652</v>
      </c>
      <c r="AK36" s="80">
        <v>0</v>
      </c>
      <c r="AL36" s="80">
        <v>0</v>
      </c>
      <c r="AM36" s="80">
        <v>0</v>
      </c>
      <c r="AN36" s="80">
        <v>0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81">
        <f t="shared" si="16"/>
        <v>4464.3186161150652</v>
      </c>
      <c r="AV36" s="79">
        <v>1967</v>
      </c>
      <c r="AW36" s="80">
        <v>0</v>
      </c>
      <c r="AX36" s="80">
        <v>0</v>
      </c>
      <c r="AY36" s="80">
        <v>4464.3186161150652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1">
        <f t="shared" si="17"/>
        <v>4464.3186161150652</v>
      </c>
      <c r="BK36" s="79">
        <v>1967</v>
      </c>
      <c r="BL36" s="80">
        <v>0</v>
      </c>
      <c r="BM36" s="80">
        <v>0</v>
      </c>
      <c r="BN36" s="80">
        <v>8928.6372322301304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80">
        <v>0</v>
      </c>
      <c r="BX36" s="81">
        <f t="shared" si="18"/>
        <v>8928.6372322301304</v>
      </c>
      <c r="BZ36" s="79">
        <v>1967</v>
      </c>
      <c r="CA36" s="80">
        <v>0</v>
      </c>
      <c r="CB36" s="80">
        <v>0</v>
      </c>
      <c r="CC36" s="80">
        <v>4262.7529548214916</v>
      </c>
      <c r="CD36" s="80">
        <v>0</v>
      </c>
      <c r="CE36" s="80">
        <v>0</v>
      </c>
      <c r="CF36" s="80">
        <v>0</v>
      </c>
      <c r="CG36" s="80">
        <v>0</v>
      </c>
      <c r="CH36" s="80">
        <v>0</v>
      </c>
      <c r="CI36" s="80">
        <v>0</v>
      </c>
      <c r="CJ36" s="80">
        <v>0</v>
      </c>
      <c r="CK36" s="80">
        <v>0</v>
      </c>
      <c r="CL36" s="80">
        <v>0</v>
      </c>
      <c r="CM36" s="81">
        <f t="shared" si="19"/>
        <v>4262.7529548214916</v>
      </c>
      <c r="CO36" s="79">
        <v>1967</v>
      </c>
      <c r="CP36" s="80">
        <v>0</v>
      </c>
      <c r="CQ36" s="80">
        <v>0</v>
      </c>
      <c r="CR36" s="80">
        <v>4262.7529548214916</v>
      </c>
      <c r="CS36" s="80">
        <v>0</v>
      </c>
      <c r="CT36" s="80">
        <v>0</v>
      </c>
      <c r="CU36" s="80">
        <v>0</v>
      </c>
      <c r="CV36" s="80">
        <v>0</v>
      </c>
      <c r="CW36" s="80">
        <v>0</v>
      </c>
      <c r="CX36" s="80">
        <v>0</v>
      </c>
      <c r="CY36" s="80">
        <v>0</v>
      </c>
      <c r="CZ36" s="80">
        <v>0</v>
      </c>
      <c r="DA36" s="80">
        <v>0</v>
      </c>
      <c r="DB36" s="81">
        <f t="shared" si="20"/>
        <v>4262.7529548214916</v>
      </c>
      <c r="DD36" s="79">
        <v>1967</v>
      </c>
      <c r="DE36" s="80">
        <v>0</v>
      </c>
      <c r="DF36" s="80">
        <v>0</v>
      </c>
      <c r="DG36" s="80">
        <v>8525.5059096429832</v>
      </c>
      <c r="DH36" s="80">
        <v>0</v>
      </c>
      <c r="DI36" s="80">
        <v>0</v>
      </c>
      <c r="DJ36" s="80">
        <v>0</v>
      </c>
      <c r="DK36" s="80">
        <v>0</v>
      </c>
      <c r="DL36" s="80">
        <v>0</v>
      </c>
      <c r="DM36" s="80">
        <v>0</v>
      </c>
      <c r="DN36" s="80">
        <v>0</v>
      </c>
      <c r="DO36" s="80">
        <v>0</v>
      </c>
      <c r="DP36" s="80">
        <v>0</v>
      </c>
      <c r="DQ36" s="81">
        <f t="shared" si="21"/>
        <v>8525.5059096429832</v>
      </c>
    </row>
    <row r="37" spans="1:121" x14ac:dyDescent="0.55000000000000004">
      <c r="A37" s="55">
        <v>1973</v>
      </c>
      <c r="B37" s="55" t="s">
        <v>6</v>
      </c>
      <c r="C37" s="26">
        <f t="shared" si="4"/>
        <v>4800</v>
      </c>
      <c r="D37" s="26">
        <f t="shared" si="5"/>
        <v>9600</v>
      </c>
      <c r="E37" s="26">
        <f t="shared" si="6"/>
        <v>2</v>
      </c>
      <c r="F37" s="26">
        <f t="shared" si="1"/>
        <v>9600</v>
      </c>
      <c r="G37" s="26">
        <f t="shared" si="7"/>
        <v>9600</v>
      </c>
      <c r="H37" s="60">
        <f>IF(B37="DRY",'WMC Loss Pathfinder-McConaugy'!$J$49,IF(B37="wet",'WMC Loss Pathfinder-McConaugy'!$J$48,'WMC Loss Pathfinder-McConaugy'!$J$47))</f>
        <v>0.94365584624313381</v>
      </c>
      <c r="I37" s="26">
        <f t="shared" si="8"/>
        <v>9059.096123934085</v>
      </c>
      <c r="J37" s="26"/>
      <c r="O37">
        <f t="shared" si="9"/>
        <v>1949</v>
      </c>
      <c r="P37">
        <f t="shared" si="10"/>
        <v>3</v>
      </c>
      <c r="Q37" s="1">
        <v>17958</v>
      </c>
      <c r="R37" s="18">
        <f t="shared" si="11"/>
        <v>194903</v>
      </c>
      <c r="S37" s="1" t="str">
        <f t="shared" si="12"/>
        <v>Wet</v>
      </c>
      <c r="T37" s="2">
        <v>0</v>
      </c>
      <c r="U37" s="63">
        <f t="shared" si="2"/>
        <v>0</v>
      </c>
      <c r="V37" s="70">
        <f t="shared" si="15"/>
        <v>8928.6372322301304</v>
      </c>
      <c r="W37" s="63">
        <f t="shared" si="22"/>
        <v>20.329357828518233</v>
      </c>
      <c r="X37" s="63">
        <f t="shared" si="23"/>
        <v>0</v>
      </c>
      <c r="Y37" s="70">
        <f>X37*INDEX('WMC Loss McConaughy-GI'!$B$54:$D$65,MATCH('Score Analysis'!P37,'WMC Loss McConaughy-GI'!$E$54:$E$65,0),MATCH('Score Analysis'!S37,'WMC Loss McConaughy-GI'!$B$53:$D$53,0))</f>
        <v>0</v>
      </c>
      <c r="AA37">
        <v>1973</v>
      </c>
      <c r="AB37" t="s">
        <v>6</v>
      </c>
      <c r="AC37" s="70">
        <f t="shared" si="14"/>
        <v>8516.2145162644083</v>
      </c>
      <c r="AD37" s="87"/>
      <c r="AG37" s="79">
        <v>1968</v>
      </c>
      <c r="AH37" s="80">
        <v>0</v>
      </c>
      <c r="AI37" s="80">
        <v>0</v>
      </c>
      <c r="AJ37" s="80">
        <v>4464.3186161150652</v>
      </c>
      <c r="AK37" s="80">
        <v>0</v>
      </c>
      <c r="AL37" s="80">
        <v>0</v>
      </c>
      <c r="AM37" s="80">
        <v>0</v>
      </c>
      <c r="AN37" s="80">
        <v>0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81">
        <f t="shared" si="16"/>
        <v>4464.3186161150652</v>
      </c>
      <c r="AV37" s="79">
        <v>1968</v>
      </c>
      <c r="AW37" s="80">
        <v>0</v>
      </c>
      <c r="AX37" s="80">
        <v>0</v>
      </c>
      <c r="AY37" s="80">
        <v>8928.6372322301304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1">
        <f t="shared" si="17"/>
        <v>8928.6372322301304</v>
      </c>
      <c r="BK37" s="79">
        <v>1968</v>
      </c>
      <c r="BL37" s="80">
        <v>0</v>
      </c>
      <c r="BM37" s="80">
        <v>0</v>
      </c>
      <c r="BN37" s="80">
        <v>8928.6372322301304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80">
        <v>0</v>
      </c>
      <c r="BX37" s="81">
        <f t="shared" si="18"/>
        <v>8928.6372322301304</v>
      </c>
      <c r="BZ37" s="79">
        <v>1968</v>
      </c>
      <c r="CA37" s="80">
        <v>0</v>
      </c>
      <c r="CB37" s="80">
        <v>0</v>
      </c>
      <c r="CC37" s="80">
        <v>4262.7529548214916</v>
      </c>
      <c r="CD37" s="80">
        <v>0</v>
      </c>
      <c r="CE37" s="80">
        <v>0</v>
      </c>
      <c r="CF37" s="80">
        <v>0</v>
      </c>
      <c r="CG37" s="80">
        <v>0</v>
      </c>
      <c r="CH37" s="80">
        <v>0</v>
      </c>
      <c r="CI37" s="80">
        <v>0</v>
      </c>
      <c r="CJ37" s="80">
        <v>0</v>
      </c>
      <c r="CK37" s="80">
        <v>0</v>
      </c>
      <c r="CL37" s="80">
        <v>0</v>
      </c>
      <c r="CM37" s="81">
        <f t="shared" si="19"/>
        <v>4262.7529548214916</v>
      </c>
      <c r="CO37" s="79">
        <v>1968</v>
      </c>
      <c r="CP37" s="80">
        <v>0</v>
      </c>
      <c r="CQ37" s="80">
        <v>0</v>
      </c>
      <c r="CR37" s="80">
        <v>8525.5059096429832</v>
      </c>
      <c r="CS37" s="80">
        <v>0</v>
      </c>
      <c r="CT37" s="80">
        <v>0</v>
      </c>
      <c r="CU37" s="80">
        <v>0</v>
      </c>
      <c r="CV37" s="80">
        <v>0</v>
      </c>
      <c r="CW37" s="80">
        <v>0</v>
      </c>
      <c r="CX37" s="80">
        <v>0</v>
      </c>
      <c r="CY37" s="80">
        <v>0</v>
      </c>
      <c r="CZ37" s="80">
        <v>0</v>
      </c>
      <c r="DA37" s="80">
        <v>0</v>
      </c>
      <c r="DB37" s="81">
        <f t="shared" si="20"/>
        <v>8525.5059096429832</v>
      </c>
      <c r="DD37" s="79">
        <v>1968</v>
      </c>
      <c r="DE37" s="80">
        <v>0</v>
      </c>
      <c r="DF37" s="80">
        <v>0</v>
      </c>
      <c r="DG37" s="80">
        <v>8525.5059096429832</v>
      </c>
      <c r="DH37" s="80">
        <v>0</v>
      </c>
      <c r="DI37" s="80">
        <v>0</v>
      </c>
      <c r="DJ37" s="80">
        <v>0</v>
      </c>
      <c r="DK37" s="80">
        <v>0</v>
      </c>
      <c r="DL37" s="80">
        <v>0</v>
      </c>
      <c r="DM37" s="80">
        <v>0</v>
      </c>
      <c r="DN37" s="80">
        <v>0</v>
      </c>
      <c r="DO37" s="80">
        <v>0</v>
      </c>
      <c r="DP37" s="80">
        <v>0</v>
      </c>
      <c r="DQ37" s="81">
        <f t="shared" si="21"/>
        <v>8525.5059096429832</v>
      </c>
    </row>
    <row r="38" spans="1:121" x14ac:dyDescent="0.55000000000000004">
      <c r="A38" s="55">
        <v>1974</v>
      </c>
      <c r="B38" s="55" t="s">
        <v>6</v>
      </c>
      <c r="C38" s="26">
        <f t="shared" si="4"/>
        <v>4800</v>
      </c>
      <c r="D38" s="26">
        <f t="shared" si="5"/>
        <v>9600</v>
      </c>
      <c r="E38" s="26">
        <f t="shared" si="6"/>
        <v>2</v>
      </c>
      <c r="F38" s="26">
        <f t="shared" si="1"/>
        <v>9600</v>
      </c>
      <c r="G38" s="26">
        <f t="shared" si="7"/>
        <v>9600</v>
      </c>
      <c r="H38" s="60">
        <f>IF(B38="DRY",'WMC Loss Pathfinder-McConaugy'!$J$49,IF(B38="wet",'WMC Loss Pathfinder-McConaugy'!$J$48,'WMC Loss Pathfinder-McConaugy'!$J$47))</f>
        <v>0.94365584624313381</v>
      </c>
      <c r="I38" s="26">
        <f t="shared" si="8"/>
        <v>9059.096123934085</v>
      </c>
      <c r="J38" s="26"/>
      <c r="O38">
        <f t="shared" si="9"/>
        <v>1949</v>
      </c>
      <c r="P38">
        <f t="shared" si="10"/>
        <v>4</v>
      </c>
      <c r="Q38" s="1">
        <v>17989</v>
      </c>
      <c r="R38" s="18">
        <f t="shared" si="11"/>
        <v>194904</v>
      </c>
      <c r="S38" s="1" t="str">
        <f t="shared" si="12"/>
        <v>Wet</v>
      </c>
      <c r="T38" s="2">
        <v>0</v>
      </c>
      <c r="U38" s="63">
        <f t="shared" si="2"/>
        <v>0</v>
      </c>
      <c r="V38" s="70">
        <f t="shared" si="15"/>
        <v>8908.3078744016129</v>
      </c>
      <c r="W38" s="63">
        <f t="shared" si="22"/>
        <v>31.86304824045471</v>
      </c>
      <c r="X38" s="63">
        <f t="shared" si="23"/>
        <v>0</v>
      </c>
      <c r="Y38" s="70">
        <f>X38*INDEX('WMC Loss McConaughy-GI'!$B$54:$D$65,MATCH('Score Analysis'!P38,'WMC Loss McConaughy-GI'!$E$54:$E$65,0),MATCH('Score Analysis'!S38,'WMC Loss McConaughy-GI'!$B$53:$D$53,0))</f>
        <v>0</v>
      </c>
      <c r="AA38">
        <v>1974</v>
      </c>
      <c r="AB38" t="s">
        <v>6</v>
      </c>
      <c r="AC38" s="70">
        <f t="shared" si="14"/>
        <v>8123.3582521406488</v>
      </c>
      <c r="AD38" s="87"/>
      <c r="AG38" s="79">
        <v>1969</v>
      </c>
      <c r="AH38" s="80">
        <v>0</v>
      </c>
      <c r="AI38" s="80">
        <v>0</v>
      </c>
      <c r="AJ38" s="80">
        <v>0</v>
      </c>
      <c r="AK38" s="80">
        <v>4454.1539372008065</v>
      </c>
      <c r="AL38" s="80">
        <v>0</v>
      </c>
      <c r="AM38" s="80">
        <v>0</v>
      </c>
      <c r="AN38" s="80">
        <v>0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81">
        <f t="shared" si="16"/>
        <v>4454.1539372008065</v>
      </c>
      <c r="AV38" s="79">
        <v>1969</v>
      </c>
      <c r="AW38" s="80">
        <v>0</v>
      </c>
      <c r="AX38" s="80">
        <v>0</v>
      </c>
      <c r="AY38" s="80">
        <v>0</v>
      </c>
      <c r="AZ38" s="80">
        <v>4454.1539372008065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v>0</v>
      </c>
      <c r="BH38" s="80">
        <v>0</v>
      </c>
      <c r="BI38" s="81">
        <f t="shared" si="17"/>
        <v>4454.1539372008065</v>
      </c>
      <c r="BK38" s="79">
        <v>1969</v>
      </c>
      <c r="BL38" s="80">
        <v>0</v>
      </c>
      <c r="BM38" s="80">
        <v>0</v>
      </c>
      <c r="BN38" s="80">
        <v>0</v>
      </c>
      <c r="BO38" s="80">
        <v>8908.3078744016129</v>
      </c>
      <c r="BP38" s="80">
        <v>0</v>
      </c>
      <c r="BQ38" s="80">
        <v>0</v>
      </c>
      <c r="BR38" s="80">
        <v>0</v>
      </c>
      <c r="BS38" s="80">
        <v>0</v>
      </c>
      <c r="BT38" s="80">
        <v>0</v>
      </c>
      <c r="BU38" s="80">
        <v>0</v>
      </c>
      <c r="BV38" s="80">
        <v>0</v>
      </c>
      <c r="BW38" s="80">
        <v>0</v>
      </c>
      <c r="BX38" s="81">
        <f t="shared" si="18"/>
        <v>8908.3078744016129</v>
      </c>
      <c r="BZ38" s="79">
        <v>1969</v>
      </c>
      <c r="CA38" s="80">
        <v>0</v>
      </c>
      <c r="CB38" s="80">
        <v>0</v>
      </c>
      <c r="CC38" s="80">
        <v>0</v>
      </c>
      <c r="CD38" s="80">
        <v>4125.0024909985814</v>
      </c>
      <c r="CE38" s="80">
        <v>0</v>
      </c>
      <c r="CF38" s="80">
        <v>0</v>
      </c>
      <c r="CG38" s="80">
        <v>0</v>
      </c>
      <c r="CH38" s="80">
        <v>0</v>
      </c>
      <c r="CI38" s="80">
        <v>0</v>
      </c>
      <c r="CJ38" s="80">
        <v>0</v>
      </c>
      <c r="CK38" s="80">
        <v>0</v>
      </c>
      <c r="CL38" s="80">
        <v>0</v>
      </c>
      <c r="CM38" s="81">
        <f t="shared" si="19"/>
        <v>4125.0024909985814</v>
      </c>
      <c r="CO38" s="79">
        <v>1969</v>
      </c>
      <c r="CP38" s="80">
        <v>0</v>
      </c>
      <c r="CQ38" s="80">
        <v>0</v>
      </c>
      <c r="CR38" s="80">
        <v>0</v>
      </c>
      <c r="CS38" s="80">
        <v>4125.0024909985814</v>
      </c>
      <c r="CT38" s="80">
        <v>0</v>
      </c>
      <c r="CU38" s="80">
        <v>0</v>
      </c>
      <c r="CV38" s="80">
        <v>0</v>
      </c>
      <c r="CW38" s="80">
        <v>0</v>
      </c>
      <c r="CX38" s="80">
        <v>0</v>
      </c>
      <c r="CY38" s="80">
        <v>0</v>
      </c>
      <c r="CZ38" s="80">
        <v>0</v>
      </c>
      <c r="DA38" s="80">
        <v>0</v>
      </c>
      <c r="DB38" s="81">
        <f t="shared" si="20"/>
        <v>4125.0024909985814</v>
      </c>
      <c r="DD38" s="79">
        <v>1969</v>
      </c>
      <c r="DE38" s="80">
        <v>0</v>
      </c>
      <c r="DF38" s="80">
        <v>0</v>
      </c>
      <c r="DG38" s="80">
        <v>0</v>
      </c>
      <c r="DH38" s="80">
        <v>8250.0049819971628</v>
      </c>
      <c r="DI38" s="80">
        <v>0</v>
      </c>
      <c r="DJ38" s="80">
        <v>0</v>
      </c>
      <c r="DK38" s="80">
        <v>0</v>
      </c>
      <c r="DL38" s="80">
        <v>0</v>
      </c>
      <c r="DM38" s="80">
        <v>0</v>
      </c>
      <c r="DN38" s="80">
        <v>0</v>
      </c>
      <c r="DO38" s="80">
        <v>0</v>
      </c>
      <c r="DP38" s="80">
        <v>0</v>
      </c>
      <c r="DQ38" s="81">
        <f t="shared" si="21"/>
        <v>8250.0049819971628</v>
      </c>
    </row>
    <row r="39" spans="1:121" x14ac:dyDescent="0.55000000000000004">
      <c r="A39" s="55">
        <v>1975</v>
      </c>
      <c r="B39" s="55" t="s">
        <v>5</v>
      </c>
      <c r="C39" s="26">
        <f t="shared" si="4"/>
        <v>4800</v>
      </c>
      <c r="D39" s="26">
        <f t="shared" si="5"/>
        <v>4800</v>
      </c>
      <c r="E39" s="26">
        <f t="shared" si="6"/>
        <v>1</v>
      </c>
      <c r="F39" s="26">
        <f t="shared" si="1"/>
        <v>4800</v>
      </c>
      <c r="G39" s="26">
        <f t="shared" si="7"/>
        <v>9600</v>
      </c>
      <c r="H39" s="60">
        <f>IF(B39="DRY",'WMC Loss Pathfinder-McConaugy'!$J$49,IF(B39="wet",'WMC Loss Pathfinder-McConaugy'!$J$48,'WMC Loss Pathfinder-McConaugy'!$J$47))</f>
        <v>0.93951578575609662</v>
      </c>
      <c r="I39" s="26">
        <f t="shared" si="8"/>
        <v>9019.3515432585282</v>
      </c>
      <c r="J39" s="26"/>
      <c r="O39">
        <f t="shared" si="9"/>
        <v>1949</v>
      </c>
      <c r="P39">
        <f t="shared" si="10"/>
        <v>5</v>
      </c>
      <c r="Q39" s="1">
        <v>18019</v>
      </c>
      <c r="R39" s="18">
        <f t="shared" si="11"/>
        <v>194905</v>
      </c>
      <c r="S39" s="1" t="str">
        <f t="shared" si="12"/>
        <v>Wet</v>
      </c>
      <c r="T39" s="2">
        <v>14400.000000000005</v>
      </c>
      <c r="U39" s="63">
        <f t="shared" si="2"/>
        <v>0</v>
      </c>
      <c r="V39" s="70">
        <f t="shared" si="15"/>
        <v>8876.4448261611578</v>
      </c>
      <c r="W39" s="63">
        <f t="shared" si="22"/>
        <v>0</v>
      </c>
      <c r="X39" s="63">
        <f t="shared" si="23"/>
        <v>8876.4448261611578</v>
      </c>
      <c r="Y39" s="70">
        <f>X39*INDEX('WMC Loss McConaughy-GI'!$B$54:$D$65,MATCH('Score Analysis'!P39,'WMC Loss McConaughy-GI'!$E$54:$E$65,0),MATCH('Score Analysis'!S39,'WMC Loss McConaughy-GI'!$B$53:$D$53,0))</f>
        <v>8087.7189937652265</v>
      </c>
      <c r="AA39">
        <v>1975</v>
      </c>
      <c r="AB39" t="s">
        <v>5</v>
      </c>
      <c r="AC39" s="70">
        <f t="shared" si="14"/>
        <v>8563.0743152872928</v>
      </c>
      <c r="AD39" s="87"/>
      <c r="AG39" s="79">
        <v>1970</v>
      </c>
      <c r="AH39" s="80">
        <v>0</v>
      </c>
      <c r="AI39" s="80">
        <v>0</v>
      </c>
      <c r="AJ39" s="80">
        <v>4464.3186161150652</v>
      </c>
      <c r="AK39" s="80">
        <v>0</v>
      </c>
      <c r="AL39" s="80">
        <v>0</v>
      </c>
      <c r="AM39" s="80">
        <v>0</v>
      </c>
      <c r="AN39" s="80">
        <v>0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81">
        <f t="shared" si="16"/>
        <v>4464.3186161150652</v>
      </c>
      <c r="AV39" s="79">
        <v>1970</v>
      </c>
      <c r="AW39" s="80">
        <v>0</v>
      </c>
      <c r="AX39" s="80">
        <v>0</v>
      </c>
      <c r="AY39" s="80">
        <v>8928.6372322301304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80">
        <v>0</v>
      </c>
      <c r="BI39" s="81">
        <f t="shared" si="17"/>
        <v>8928.6372322301304</v>
      </c>
      <c r="BK39" s="79">
        <v>1970</v>
      </c>
      <c r="BL39" s="80">
        <v>0</v>
      </c>
      <c r="BM39" s="80">
        <v>0</v>
      </c>
      <c r="BN39" s="80">
        <v>8928.6372322301304</v>
      </c>
      <c r="BO39" s="80">
        <v>0</v>
      </c>
      <c r="BP39" s="80">
        <v>0</v>
      </c>
      <c r="BQ39" s="80">
        <v>0</v>
      </c>
      <c r="BR39" s="80">
        <v>0</v>
      </c>
      <c r="BS39" s="80">
        <v>0</v>
      </c>
      <c r="BT39" s="80">
        <v>0</v>
      </c>
      <c r="BU39" s="80">
        <v>0</v>
      </c>
      <c r="BV39" s="80">
        <v>0</v>
      </c>
      <c r="BW39" s="80">
        <v>0</v>
      </c>
      <c r="BX39" s="81">
        <f t="shared" si="18"/>
        <v>8928.6372322301304</v>
      </c>
      <c r="BZ39" s="79">
        <v>1970</v>
      </c>
      <c r="CA39" s="80">
        <v>0</v>
      </c>
      <c r="CB39" s="80">
        <v>0</v>
      </c>
      <c r="CC39" s="80">
        <v>4239.4258482949808</v>
      </c>
      <c r="CD39" s="80">
        <v>0</v>
      </c>
      <c r="CE39" s="80">
        <v>0</v>
      </c>
      <c r="CF39" s="80">
        <v>0</v>
      </c>
      <c r="CG39" s="80">
        <v>0</v>
      </c>
      <c r="CH39" s="80">
        <v>0</v>
      </c>
      <c r="CI39" s="80">
        <v>0</v>
      </c>
      <c r="CJ39" s="80">
        <v>0</v>
      </c>
      <c r="CK39" s="80">
        <v>0</v>
      </c>
      <c r="CL39" s="80">
        <v>0</v>
      </c>
      <c r="CM39" s="81">
        <f t="shared" si="19"/>
        <v>4239.4258482949808</v>
      </c>
      <c r="CO39" s="79">
        <v>1970</v>
      </c>
      <c r="CP39" s="80">
        <v>0</v>
      </c>
      <c r="CQ39" s="80">
        <v>0</v>
      </c>
      <c r="CR39" s="80">
        <v>8478.8516965899616</v>
      </c>
      <c r="CS39" s="80">
        <v>0</v>
      </c>
      <c r="CT39" s="80">
        <v>0</v>
      </c>
      <c r="CU39" s="80">
        <v>0</v>
      </c>
      <c r="CV39" s="80">
        <v>0</v>
      </c>
      <c r="CW39" s="80">
        <v>0</v>
      </c>
      <c r="CX39" s="80">
        <v>0</v>
      </c>
      <c r="CY39" s="80">
        <v>0</v>
      </c>
      <c r="CZ39" s="80">
        <v>0</v>
      </c>
      <c r="DA39" s="80">
        <v>0</v>
      </c>
      <c r="DB39" s="81">
        <f t="shared" si="20"/>
        <v>8478.8516965899616</v>
      </c>
      <c r="DD39" s="79">
        <v>1970</v>
      </c>
      <c r="DE39" s="80">
        <v>0</v>
      </c>
      <c r="DF39" s="80">
        <v>0</v>
      </c>
      <c r="DG39" s="80">
        <v>8478.8516965899616</v>
      </c>
      <c r="DH39" s="80">
        <v>0</v>
      </c>
      <c r="DI39" s="80">
        <v>0</v>
      </c>
      <c r="DJ39" s="80">
        <v>0</v>
      </c>
      <c r="DK39" s="80">
        <v>0</v>
      </c>
      <c r="DL39" s="80">
        <v>0</v>
      </c>
      <c r="DM39" s="80">
        <v>0</v>
      </c>
      <c r="DN39" s="80">
        <v>0</v>
      </c>
      <c r="DO39" s="80">
        <v>0</v>
      </c>
      <c r="DP39" s="80">
        <v>0</v>
      </c>
      <c r="DQ39" s="81">
        <f t="shared" si="21"/>
        <v>8478.8516965899616</v>
      </c>
    </row>
    <row r="40" spans="1:121" x14ac:dyDescent="0.55000000000000004">
      <c r="A40" s="55">
        <v>1976</v>
      </c>
      <c r="B40" s="55" t="s">
        <v>7</v>
      </c>
      <c r="C40" s="26">
        <f t="shared" si="4"/>
        <v>4800</v>
      </c>
      <c r="D40" s="26">
        <f t="shared" si="5"/>
        <v>4800</v>
      </c>
      <c r="E40" s="26">
        <f t="shared" si="6"/>
        <v>1</v>
      </c>
      <c r="F40" s="26">
        <f t="shared" si="1"/>
        <v>4800</v>
      </c>
      <c r="G40" s="26">
        <f t="shared" si="7"/>
        <v>4800</v>
      </c>
      <c r="H40" s="60">
        <f>IF(B40="DRY",'WMC Loss Pathfinder-McConaugy'!$J$49,IF(B40="wet",'WMC Loss Pathfinder-McConaugy'!$J$48,'WMC Loss Pathfinder-McConaugy'!$J$47))</f>
        <v>0.92094309124217344</v>
      </c>
      <c r="I40" s="26">
        <f t="shared" si="8"/>
        <v>4420.5268379624322</v>
      </c>
      <c r="J40" s="26"/>
      <c r="O40">
        <f t="shared" si="9"/>
        <v>1949</v>
      </c>
      <c r="P40">
        <f t="shared" si="10"/>
        <v>6</v>
      </c>
      <c r="Q40" s="1">
        <v>18050</v>
      </c>
      <c r="R40" s="18">
        <f t="shared" si="11"/>
        <v>194906</v>
      </c>
      <c r="S40" s="1" t="str">
        <f t="shared" si="12"/>
        <v>Wet</v>
      </c>
      <c r="T40" s="2">
        <v>0</v>
      </c>
      <c r="U40" s="63">
        <f t="shared" si="2"/>
        <v>0</v>
      </c>
      <c r="V40" s="70">
        <f t="shared" si="15"/>
        <v>0</v>
      </c>
      <c r="W40" s="63">
        <f t="shared" si="22"/>
        <v>0</v>
      </c>
      <c r="X40" s="63">
        <f t="shared" si="23"/>
        <v>0</v>
      </c>
      <c r="Y40" s="70">
        <f>X40*INDEX('WMC Loss McConaughy-GI'!$B$54:$D$65,MATCH('Score Analysis'!P40,'WMC Loss McConaughy-GI'!$E$54:$E$65,0),MATCH('Score Analysis'!S40,'WMC Loss McConaughy-GI'!$B$53:$D$53,0))</f>
        <v>0</v>
      </c>
      <c r="AA40">
        <v>1976</v>
      </c>
      <c r="AB40" t="s">
        <v>7</v>
      </c>
      <c r="AC40" s="70">
        <f t="shared" si="14"/>
        <v>3355.9447448276119</v>
      </c>
      <c r="AD40" s="87"/>
      <c r="AG40" s="79">
        <v>1971</v>
      </c>
      <c r="AH40" s="80">
        <v>0</v>
      </c>
      <c r="AI40" s="80">
        <v>0</v>
      </c>
      <c r="AJ40" s="80">
        <v>8967.9820721664801</v>
      </c>
      <c r="AK40" s="80">
        <v>0</v>
      </c>
      <c r="AL40" s="80">
        <v>0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1">
        <f t="shared" si="16"/>
        <v>8967.9820721664801</v>
      </c>
      <c r="AV40" s="79">
        <v>1971</v>
      </c>
      <c r="AW40" s="80">
        <v>0</v>
      </c>
      <c r="AX40" s="80">
        <v>0</v>
      </c>
      <c r="AY40" s="80">
        <v>8967.9820721664801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1">
        <f t="shared" si="17"/>
        <v>8967.9820721664801</v>
      </c>
      <c r="BK40" s="79">
        <v>1971</v>
      </c>
      <c r="BL40" s="80">
        <v>0</v>
      </c>
      <c r="BM40" s="80">
        <v>0</v>
      </c>
      <c r="BN40" s="80">
        <v>8967.9820721664801</v>
      </c>
      <c r="BO40" s="80">
        <v>0</v>
      </c>
      <c r="BP40" s="80">
        <v>0</v>
      </c>
      <c r="BQ40" s="80">
        <v>0</v>
      </c>
      <c r="BR40" s="80">
        <v>0</v>
      </c>
      <c r="BS40" s="80">
        <v>0</v>
      </c>
      <c r="BT40" s="80">
        <v>0</v>
      </c>
      <c r="BU40" s="80">
        <v>0</v>
      </c>
      <c r="BV40" s="80">
        <v>0</v>
      </c>
      <c r="BW40" s="80">
        <v>0</v>
      </c>
      <c r="BX40" s="81">
        <f t="shared" si="18"/>
        <v>8967.9820721664801</v>
      </c>
      <c r="BZ40" s="79">
        <v>1971</v>
      </c>
      <c r="CA40" s="80">
        <v>0</v>
      </c>
      <c r="CB40" s="80">
        <v>0</v>
      </c>
      <c r="CC40" s="80">
        <v>8516.2145162644083</v>
      </c>
      <c r="CD40" s="80">
        <v>0</v>
      </c>
      <c r="CE40" s="80">
        <v>0</v>
      </c>
      <c r="CF40" s="80">
        <v>0</v>
      </c>
      <c r="CG40" s="80">
        <v>0</v>
      </c>
      <c r="CH40" s="80">
        <v>0</v>
      </c>
      <c r="CI40" s="80">
        <v>0</v>
      </c>
      <c r="CJ40" s="80">
        <v>0</v>
      </c>
      <c r="CK40" s="80">
        <v>0</v>
      </c>
      <c r="CL40" s="80">
        <v>0</v>
      </c>
      <c r="CM40" s="81">
        <f t="shared" si="19"/>
        <v>8516.2145162644083</v>
      </c>
      <c r="CO40" s="79">
        <v>1971</v>
      </c>
      <c r="CP40" s="80">
        <v>0</v>
      </c>
      <c r="CQ40" s="80">
        <v>0</v>
      </c>
      <c r="CR40" s="80">
        <v>8516.2145162644083</v>
      </c>
      <c r="CS40" s="80">
        <v>0</v>
      </c>
      <c r="CT40" s="80">
        <v>0</v>
      </c>
      <c r="CU40" s="80">
        <v>0</v>
      </c>
      <c r="CV40" s="80">
        <v>0</v>
      </c>
      <c r="CW40" s="80">
        <v>0</v>
      </c>
      <c r="CX40" s="80">
        <v>0</v>
      </c>
      <c r="CY40" s="80">
        <v>0</v>
      </c>
      <c r="CZ40" s="80">
        <v>0</v>
      </c>
      <c r="DA40" s="80">
        <v>0</v>
      </c>
      <c r="DB40" s="81">
        <f t="shared" si="20"/>
        <v>8516.2145162644083</v>
      </c>
      <c r="DD40" s="79">
        <v>1971</v>
      </c>
      <c r="DE40" s="80">
        <v>0</v>
      </c>
      <c r="DF40" s="80">
        <v>0</v>
      </c>
      <c r="DG40" s="80">
        <v>8516.2145162644083</v>
      </c>
      <c r="DH40" s="80">
        <v>0</v>
      </c>
      <c r="DI40" s="80">
        <v>0</v>
      </c>
      <c r="DJ40" s="80">
        <v>0</v>
      </c>
      <c r="DK40" s="80">
        <v>0</v>
      </c>
      <c r="DL40" s="80">
        <v>0</v>
      </c>
      <c r="DM40" s="80">
        <v>0</v>
      </c>
      <c r="DN40" s="80">
        <v>0</v>
      </c>
      <c r="DO40" s="80">
        <v>0</v>
      </c>
      <c r="DP40" s="80">
        <v>0</v>
      </c>
      <c r="DQ40" s="81">
        <f t="shared" si="21"/>
        <v>8516.2145162644083</v>
      </c>
    </row>
    <row r="41" spans="1:121" x14ac:dyDescent="0.55000000000000004">
      <c r="A41" s="55">
        <v>1977</v>
      </c>
      <c r="B41" s="55" t="s">
        <v>5</v>
      </c>
      <c r="C41" s="26">
        <f t="shared" si="4"/>
        <v>4800</v>
      </c>
      <c r="D41" s="26">
        <f t="shared" si="5"/>
        <v>4800</v>
      </c>
      <c r="E41" s="26">
        <f t="shared" si="6"/>
        <v>2</v>
      </c>
      <c r="F41" s="26">
        <f t="shared" si="1"/>
        <v>9600</v>
      </c>
      <c r="G41" s="26">
        <f t="shared" si="7"/>
        <v>9600</v>
      </c>
      <c r="H41" s="60">
        <f>IF(B41="DRY",'WMC Loss Pathfinder-McConaugy'!$J$49,IF(B41="wet",'WMC Loss Pathfinder-McConaugy'!$J$48,'WMC Loss Pathfinder-McConaugy'!$J$47))</f>
        <v>0.93951578575609662</v>
      </c>
      <c r="I41" s="26">
        <f t="shared" si="8"/>
        <v>9019.3515432585282</v>
      </c>
      <c r="J41" s="26"/>
      <c r="O41">
        <f t="shared" si="9"/>
        <v>1949</v>
      </c>
      <c r="P41">
        <f t="shared" si="10"/>
        <v>7</v>
      </c>
      <c r="Q41" s="1">
        <v>18080</v>
      </c>
      <c r="R41" s="18">
        <f t="shared" si="11"/>
        <v>194907</v>
      </c>
      <c r="S41" s="1" t="str">
        <f t="shared" si="12"/>
        <v>Wet</v>
      </c>
      <c r="T41" s="2">
        <v>0</v>
      </c>
      <c r="U41" s="63">
        <f t="shared" si="2"/>
        <v>0</v>
      </c>
      <c r="V41" s="70">
        <f t="shared" si="15"/>
        <v>0</v>
      </c>
      <c r="W41" s="63">
        <f t="shared" si="22"/>
        <v>0</v>
      </c>
      <c r="X41" s="63">
        <f t="shared" si="23"/>
        <v>0</v>
      </c>
      <c r="Y41" s="70">
        <f>X41*INDEX('WMC Loss McConaughy-GI'!$B$54:$D$65,MATCH('Score Analysis'!P41,'WMC Loss McConaughy-GI'!$E$54:$E$65,0),MATCH('Score Analysis'!S41,'WMC Loss McConaughy-GI'!$B$53:$D$53,0))</f>
        <v>0</v>
      </c>
      <c r="AA41">
        <v>1977</v>
      </c>
      <c r="AB41" t="s">
        <v>5</v>
      </c>
      <c r="AC41" s="70">
        <f t="shared" si="14"/>
        <v>4178.4852824539539</v>
      </c>
      <c r="AD41" s="87"/>
      <c r="AG41" s="79">
        <v>1972</v>
      </c>
      <c r="AH41" s="80">
        <v>0</v>
      </c>
      <c r="AI41" s="80">
        <v>0</v>
      </c>
      <c r="AJ41" s="80">
        <v>8967.9820721664801</v>
      </c>
      <c r="AK41" s="80">
        <v>0</v>
      </c>
      <c r="AL41" s="80">
        <v>0</v>
      </c>
      <c r="AM41" s="80">
        <v>0</v>
      </c>
      <c r="AN41" s="80">
        <v>0</v>
      </c>
      <c r="AO41" s="80">
        <v>0</v>
      </c>
      <c r="AP41" s="80">
        <v>0</v>
      </c>
      <c r="AQ41" s="80">
        <v>0</v>
      </c>
      <c r="AR41" s="80">
        <v>0</v>
      </c>
      <c r="AS41" s="80">
        <v>0</v>
      </c>
      <c r="AT41" s="81">
        <f t="shared" si="16"/>
        <v>8967.9820721664801</v>
      </c>
      <c r="AV41" s="79">
        <v>1972</v>
      </c>
      <c r="AW41" s="80">
        <v>0</v>
      </c>
      <c r="AX41" s="80">
        <v>0</v>
      </c>
      <c r="AY41" s="80">
        <v>8967.9820721664801</v>
      </c>
      <c r="AZ41" s="80">
        <v>0</v>
      </c>
      <c r="BA41" s="80">
        <v>0</v>
      </c>
      <c r="BB41" s="80">
        <v>0</v>
      </c>
      <c r="BC41" s="80">
        <v>0</v>
      </c>
      <c r="BD41" s="80">
        <v>0</v>
      </c>
      <c r="BE41" s="80">
        <v>0</v>
      </c>
      <c r="BF41" s="80">
        <v>0</v>
      </c>
      <c r="BG41" s="80">
        <v>0</v>
      </c>
      <c r="BH41" s="80">
        <v>0</v>
      </c>
      <c r="BI41" s="81">
        <f t="shared" si="17"/>
        <v>8967.9820721664801</v>
      </c>
      <c r="BK41" s="79">
        <v>1972</v>
      </c>
      <c r="BL41" s="80">
        <v>0</v>
      </c>
      <c r="BM41" s="80">
        <v>0</v>
      </c>
      <c r="BN41" s="80">
        <v>8967.9820721664801</v>
      </c>
      <c r="BO41" s="80">
        <v>0</v>
      </c>
      <c r="BP41" s="80">
        <v>0</v>
      </c>
      <c r="BQ41" s="80">
        <v>0</v>
      </c>
      <c r="BR41" s="80">
        <v>0</v>
      </c>
      <c r="BS41" s="80">
        <v>0</v>
      </c>
      <c r="BT41" s="80">
        <v>0</v>
      </c>
      <c r="BU41" s="80">
        <v>0</v>
      </c>
      <c r="BV41" s="80">
        <v>0</v>
      </c>
      <c r="BW41" s="80">
        <v>0</v>
      </c>
      <c r="BX41" s="81">
        <f t="shared" si="18"/>
        <v>8967.9820721664801</v>
      </c>
      <c r="BZ41" s="79">
        <v>1972</v>
      </c>
      <c r="CA41" s="80">
        <v>0</v>
      </c>
      <c r="CB41" s="80">
        <v>0</v>
      </c>
      <c r="CC41" s="80">
        <v>8516.2145162644083</v>
      </c>
      <c r="CD41" s="80">
        <v>0</v>
      </c>
      <c r="CE41" s="80">
        <v>0</v>
      </c>
      <c r="CF41" s="80">
        <v>0</v>
      </c>
      <c r="CG41" s="80">
        <v>0</v>
      </c>
      <c r="CH41" s="80">
        <v>0</v>
      </c>
      <c r="CI41" s="80">
        <v>0</v>
      </c>
      <c r="CJ41" s="80">
        <v>0</v>
      </c>
      <c r="CK41" s="80">
        <v>0</v>
      </c>
      <c r="CL41" s="80">
        <v>0</v>
      </c>
      <c r="CM41" s="81">
        <f t="shared" si="19"/>
        <v>8516.2145162644083</v>
      </c>
      <c r="CO41" s="79">
        <v>1972</v>
      </c>
      <c r="CP41" s="80">
        <v>0</v>
      </c>
      <c r="CQ41" s="80">
        <v>0</v>
      </c>
      <c r="CR41" s="80">
        <v>8516.2145162644083</v>
      </c>
      <c r="CS41" s="80">
        <v>0</v>
      </c>
      <c r="CT41" s="80">
        <v>0</v>
      </c>
      <c r="CU41" s="80">
        <v>0</v>
      </c>
      <c r="CV41" s="80">
        <v>0</v>
      </c>
      <c r="CW41" s="80">
        <v>0</v>
      </c>
      <c r="CX41" s="80">
        <v>0</v>
      </c>
      <c r="CY41" s="80">
        <v>0</v>
      </c>
      <c r="CZ41" s="80">
        <v>0</v>
      </c>
      <c r="DA41" s="80">
        <v>0</v>
      </c>
      <c r="DB41" s="81">
        <f t="shared" si="20"/>
        <v>8516.2145162644083</v>
      </c>
      <c r="DD41" s="79">
        <v>1972</v>
      </c>
      <c r="DE41" s="80">
        <v>0</v>
      </c>
      <c r="DF41" s="80">
        <v>0</v>
      </c>
      <c r="DG41" s="80">
        <v>8516.2145162644083</v>
      </c>
      <c r="DH41" s="80">
        <v>0</v>
      </c>
      <c r="DI41" s="80">
        <v>0</v>
      </c>
      <c r="DJ41" s="80">
        <v>0</v>
      </c>
      <c r="DK41" s="80">
        <v>0</v>
      </c>
      <c r="DL41" s="80">
        <v>0</v>
      </c>
      <c r="DM41" s="80">
        <v>0</v>
      </c>
      <c r="DN41" s="80">
        <v>0</v>
      </c>
      <c r="DO41" s="80">
        <v>0</v>
      </c>
      <c r="DP41" s="80">
        <v>0</v>
      </c>
      <c r="DQ41" s="81">
        <f t="shared" si="21"/>
        <v>8516.2145162644083</v>
      </c>
    </row>
    <row r="42" spans="1:121" x14ac:dyDescent="0.55000000000000004">
      <c r="A42" s="55">
        <v>1978</v>
      </c>
      <c r="B42" s="55" t="s">
        <v>5</v>
      </c>
      <c r="C42" s="26">
        <f t="shared" si="4"/>
        <v>4800</v>
      </c>
      <c r="D42" s="26">
        <f t="shared" si="5"/>
        <v>4800</v>
      </c>
      <c r="E42" s="26">
        <f t="shared" si="6"/>
        <v>1</v>
      </c>
      <c r="F42" s="26">
        <f t="shared" si="1"/>
        <v>4800</v>
      </c>
      <c r="G42" s="26">
        <f t="shared" si="7"/>
        <v>9600</v>
      </c>
      <c r="H42" s="60">
        <f>IF(B42="DRY",'WMC Loss Pathfinder-McConaugy'!$J$49,IF(B42="wet",'WMC Loss Pathfinder-McConaugy'!$J$48,'WMC Loss Pathfinder-McConaugy'!$J$47))</f>
        <v>0.93951578575609662</v>
      </c>
      <c r="I42" s="26">
        <f t="shared" si="8"/>
        <v>9019.3515432585282</v>
      </c>
      <c r="J42" s="26"/>
      <c r="O42">
        <f t="shared" si="9"/>
        <v>1949</v>
      </c>
      <c r="P42">
        <f t="shared" si="10"/>
        <v>8</v>
      </c>
      <c r="Q42" s="1">
        <v>18111</v>
      </c>
      <c r="R42" s="18">
        <f t="shared" si="11"/>
        <v>194908</v>
      </c>
      <c r="S42" s="1" t="str">
        <f t="shared" si="12"/>
        <v>Wet</v>
      </c>
      <c r="T42" s="2">
        <v>24299.999999999996</v>
      </c>
      <c r="U42" s="63">
        <f t="shared" si="2"/>
        <v>0</v>
      </c>
      <c r="V42" s="70">
        <f t="shared" si="15"/>
        <v>0</v>
      </c>
      <c r="W42" s="63">
        <f t="shared" si="22"/>
        <v>0</v>
      </c>
      <c r="X42" s="63">
        <f t="shared" si="23"/>
        <v>0</v>
      </c>
      <c r="Y42" s="70">
        <f>X42*INDEX('WMC Loss McConaughy-GI'!$B$54:$D$65,MATCH('Score Analysis'!P42,'WMC Loss McConaughy-GI'!$E$54:$E$65,0),MATCH('Score Analysis'!S42,'WMC Loss McConaughy-GI'!$B$53:$D$53,0))</f>
        <v>0</v>
      </c>
      <c r="AA42">
        <v>1978</v>
      </c>
      <c r="AB42" t="s">
        <v>5</v>
      </c>
      <c r="AC42" s="70">
        <f t="shared" si="14"/>
        <v>8250.0049819971628</v>
      </c>
      <c r="AD42" s="87"/>
      <c r="AG42" s="79">
        <v>1973</v>
      </c>
      <c r="AH42" s="80">
        <v>0</v>
      </c>
      <c r="AI42" s="80">
        <v>0</v>
      </c>
      <c r="AJ42" s="80">
        <v>8967.9820721664801</v>
      </c>
      <c r="AK42" s="80">
        <v>0</v>
      </c>
      <c r="AL42" s="80">
        <v>0</v>
      </c>
      <c r="AM42" s="80">
        <v>0</v>
      </c>
      <c r="AN42" s="80">
        <v>0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81">
        <f t="shared" si="16"/>
        <v>8967.9820721664801</v>
      </c>
      <c r="AV42" s="79">
        <v>1973</v>
      </c>
      <c r="AW42" s="80">
        <v>0</v>
      </c>
      <c r="AX42" s="80">
        <v>0</v>
      </c>
      <c r="AY42" s="80">
        <v>8967.9820721664801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1">
        <f t="shared" si="17"/>
        <v>8967.9820721664801</v>
      </c>
      <c r="BK42" s="79">
        <v>1973</v>
      </c>
      <c r="BL42" s="80">
        <v>0</v>
      </c>
      <c r="BM42" s="80">
        <v>0</v>
      </c>
      <c r="BN42" s="80">
        <v>8967.9820721664801</v>
      </c>
      <c r="BO42" s="80">
        <v>0</v>
      </c>
      <c r="BP42" s="80">
        <v>0</v>
      </c>
      <c r="BQ42" s="80">
        <v>0</v>
      </c>
      <c r="BR42" s="80">
        <v>0</v>
      </c>
      <c r="BS42" s="80">
        <v>0</v>
      </c>
      <c r="BT42" s="80">
        <v>0</v>
      </c>
      <c r="BU42" s="80">
        <v>0</v>
      </c>
      <c r="BV42" s="80">
        <v>0</v>
      </c>
      <c r="BW42" s="80">
        <v>0</v>
      </c>
      <c r="BX42" s="81">
        <f t="shared" si="18"/>
        <v>8967.9820721664801</v>
      </c>
      <c r="BZ42" s="79">
        <v>1973</v>
      </c>
      <c r="CA42" s="80">
        <v>0</v>
      </c>
      <c r="CB42" s="80">
        <v>0</v>
      </c>
      <c r="CC42" s="80">
        <v>8516.2145162644083</v>
      </c>
      <c r="CD42" s="80">
        <v>0</v>
      </c>
      <c r="CE42" s="80">
        <v>0</v>
      </c>
      <c r="CF42" s="80">
        <v>0</v>
      </c>
      <c r="CG42" s="80">
        <v>0</v>
      </c>
      <c r="CH42" s="80">
        <v>0</v>
      </c>
      <c r="CI42" s="80">
        <v>0</v>
      </c>
      <c r="CJ42" s="80">
        <v>0</v>
      </c>
      <c r="CK42" s="80">
        <v>0</v>
      </c>
      <c r="CL42" s="80">
        <v>0</v>
      </c>
      <c r="CM42" s="81">
        <f t="shared" si="19"/>
        <v>8516.2145162644083</v>
      </c>
      <c r="CO42" s="79">
        <v>1973</v>
      </c>
      <c r="CP42" s="80">
        <v>0</v>
      </c>
      <c r="CQ42" s="80">
        <v>0</v>
      </c>
      <c r="CR42" s="80">
        <v>8516.2145162644083</v>
      </c>
      <c r="CS42" s="80">
        <v>0</v>
      </c>
      <c r="CT42" s="80">
        <v>0</v>
      </c>
      <c r="CU42" s="80">
        <v>0</v>
      </c>
      <c r="CV42" s="80">
        <v>0</v>
      </c>
      <c r="CW42" s="80">
        <v>0</v>
      </c>
      <c r="CX42" s="80">
        <v>0</v>
      </c>
      <c r="CY42" s="80">
        <v>0</v>
      </c>
      <c r="CZ42" s="80">
        <v>0</v>
      </c>
      <c r="DA42" s="80">
        <v>0</v>
      </c>
      <c r="DB42" s="81">
        <f t="shared" si="20"/>
        <v>8516.2145162644083</v>
      </c>
      <c r="DD42" s="79">
        <v>1973</v>
      </c>
      <c r="DE42" s="80">
        <v>0</v>
      </c>
      <c r="DF42" s="80">
        <v>0</v>
      </c>
      <c r="DG42" s="80">
        <v>8516.2145162644083</v>
      </c>
      <c r="DH42" s="80">
        <v>0</v>
      </c>
      <c r="DI42" s="80">
        <v>0</v>
      </c>
      <c r="DJ42" s="80">
        <v>0</v>
      </c>
      <c r="DK42" s="80">
        <v>0</v>
      </c>
      <c r="DL42" s="80">
        <v>0</v>
      </c>
      <c r="DM42" s="80">
        <v>0</v>
      </c>
      <c r="DN42" s="80">
        <v>0</v>
      </c>
      <c r="DO42" s="80">
        <v>0</v>
      </c>
      <c r="DP42" s="80">
        <v>0</v>
      </c>
      <c r="DQ42" s="81">
        <f t="shared" si="21"/>
        <v>8516.2145162644083</v>
      </c>
    </row>
    <row r="43" spans="1:121" x14ac:dyDescent="0.55000000000000004">
      <c r="A43" s="55">
        <v>1979</v>
      </c>
      <c r="B43" s="55" t="s">
        <v>5</v>
      </c>
      <c r="C43" s="26">
        <f t="shared" si="4"/>
        <v>4800</v>
      </c>
      <c r="D43" s="26">
        <f t="shared" si="5"/>
        <v>4800</v>
      </c>
      <c r="E43" s="26">
        <f t="shared" si="6"/>
        <v>2</v>
      </c>
      <c r="F43" s="26">
        <f t="shared" ref="F43:F59" si="24">IF(B43="wet",$A$4,IF(B43="DRY",$A$3,IF(AND(B43="NORMAL",E43=1),$A$3,$A$4)))</f>
        <v>9600</v>
      </c>
      <c r="G43" s="26">
        <f t="shared" si="7"/>
        <v>9600</v>
      </c>
      <c r="H43" s="60">
        <f>IF(B43="DRY",'WMC Loss Pathfinder-McConaugy'!$J$49,IF(B43="wet",'WMC Loss Pathfinder-McConaugy'!$J$48,'WMC Loss Pathfinder-McConaugy'!$J$47))</f>
        <v>0.93951578575609662</v>
      </c>
      <c r="I43" s="26">
        <f t="shared" si="8"/>
        <v>9019.3515432585282</v>
      </c>
      <c r="J43" s="26"/>
      <c r="O43">
        <f t="shared" si="9"/>
        <v>1949</v>
      </c>
      <c r="P43">
        <f t="shared" si="10"/>
        <v>9</v>
      </c>
      <c r="Q43" s="1">
        <v>18142</v>
      </c>
      <c r="R43" s="18">
        <f t="shared" si="11"/>
        <v>194909</v>
      </c>
      <c r="S43" s="1" t="str">
        <f t="shared" si="12"/>
        <v>Wet</v>
      </c>
      <c r="T43" s="2">
        <v>16900</v>
      </c>
      <c r="U43" s="63">
        <f t="shared" si="2"/>
        <v>9059.096123934085</v>
      </c>
      <c r="V43" s="70">
        <f t="shared" si="15"/>
        <v>9059.096123934085</v>
      </c>
      <c r="W43" s="63">
        <f t="shared" si="22"/>
        <v>34.363429150938941</v>
      </c>
      <c r="X43" s="63">
        <f t="shared" si="23"/>
        <v>0</v>
      </c>
      <c r="Y43" s="70">
        <f>X43*INDEX('WMC Loss McConaughy-GI'!$B$54:$D$65,MATCH('Score Analysis'!P43,'WMC Loss McConaughy-GI'!$E$54:$E$65,0),MATCH('Score Analysis'!S43,'WMC Loss McConaughy-GI'!$B$53:$D$53,0))</f>
        <v>0</v>
      </c>
      <c r="AA43">
        <v>1979</v>
      </c>
      <c r="AB43" t="s">
        <v>5</v>
      </c>
      <c r="AC43" s="70">
        <f t="shared" si="14"/>
        <v>8521.536695093504</v>
      </c>
      <c r="AD43" s="87"/>
      <c r="AG43" s="79">
        <v>1974</v>
      </c>
      <c r="AH43" s="80">
        <v>0</v>
      </c>
      <c r="AI43" s="80">
        <v>0</v>
      </c>
      <c r="AJ43" s="80">
        <v>0</v>
      </c>
      <c r="AK43" s="80">
        <v>0</v>
      </c>
      <c r="AL43" s="80">
        <v>8915.5596755839197</v>
      </c>
      <c r="AM43" s="80">
        <v>0</v>
      </c>
      <c r="AN43" s="80">
        <v>0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81">
        <f t="shared" si="16"/>
        <v>8915.5596755839197</v>
      </c>
      <c r="AV43" s="79">
        <v>1974</v>
      </c>
      <c r="AW43" s="80">
        <v>0</v>
      </c>
      <c r="AX43" s="80">
        <v>0</v>
      </c>
      <c r="AY43" s="80">
        <v>0</v>
      </c>
      <c r="AZ43" s="80">
        <v>0</v>
      </c>
      <c r="BA43" s="80">
        <v>8915.5596755839197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1">
        <f t="shared" si="17"/>
        <v>8915.5596755839197</v>
      </c>
      <c r="BK43" s="79">
        <v>1974</v>
      </c>
      <c r="BL43" s="80">
        <v>0</v>
      </c>
      <c r="BM43" s="80">
        <v>0</v>
      </c>
      <c r="BN43" s="80">
        <v>0</v>
      </c>
      <c r="BO43" s="80">
        <v>0</v>
      </c>
      <c r="BP43" s="80">
        <v>8915.5596755839197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80">
        <v>0</v>
      </c>
      <c r="BX43" s="81">
        <f t="shared" si="18"/>
        <v>8915.5596755839197</v>
      </c>
      <c r="BZ43" s="79">
        <v>1974</v>
      </c>
      <c r="CA43" s="80">
        <v>0</v>
      </c>
      <c r="CB43" s="80">
        <v>0</v>
      </c>
      <c r="CC43" s="80">
        <v>0</v>
      </c>
      <c r="CD43" s="80">
        <v>0</v>
      </c>
      <c r="CE43" s="80">
        <v>8123.3582521406488</v>
      </c>
      <c r="CF43" s="80">
        <v>0</v>
      </c>
      <c r="CG43" s="80">
        <v>0</v>
      </c>
      <c r="CH43" s="80">
        <v>0</v>
      </c>
      <c r="CI43" s="80">
        <v>0</v>
      </c>
      <c r="CJ43" s="80">
        <v>0</v>
      </c>
      <c r="CK43" s="80">
        <v>0</v>
      </c>
      <c r="CL43" s="80">
        <v>0</v>
      </c>
      <c r="CM43" s="81">
        <f t="shared" si="19"/>
        <v>8123.3582521406488</v>
      </c>
      <c r="CO43" s="79">
        <v>1974</v>
      </c>
      <c r="CP43" s="80">
        <v>0</v>
      </c>
      <c r="CQ43" s="80">
        <v>0</v>
      </c>
      <c r="CR43" s="80">
        <v>0</v>
      </c>
      <c r="CS43" s="80">
        <v>0</v>
      </c>
      <c r="CT43" s="80">
        <v>8123.3582521406488</v>
      </c>
      <c r="CU43" s="80">
        <v>0</v>
      </c>
      <c r="CV43" s="80">
        <v>0</v>
      </c>
      <c r="CW43" s="80">
        <v>0</v>
      </c>
      <c r="CX43" s="80">
        <v>0</v>
      </c>
      <c r="CY43" s="80">
        <v>0</v>
      </c>
      <c r="CZ43" s="80">
        <v>0</v>
      </c>
      <c r="DA43" s="80">
        <v>0</v>
      </c>
      <c r="DB43" s="81">
        <f t="shared" si="20"/>
        <v>8123.3582521406488</v>
      </c>
      <c r="DD43" s="79">
        <v>1974</v>
      </c>
      <c r="DE43" s="80">
        <v>0</v>
      </c>
      <c r="DF43" s="80">
        <v>0</v>
      </c>
      <c r="DG43" s="80">
        <v>0</v>
      </c>
      <c r="DH43" s="80">
        <v>0</v>
      </c>
      <c r="DI43" s="80">
        <v>8123.3582521406488</v>
      </c>
      <c r="DJ43" s="80">
        <v>0</v>
      </c>
      <c r="DK43" s="80">
        <v>0</v>
      </c>
      <c r="DL43" s="80">
        <v>0</v>
      </c>
      <c r="DM43" s="80">
        <v>0</v>
      </c>
      <c r="DN43" s="80">
        <v>0</v>
      </c>
      <c r="DO43" s="80">
        <v>0</v>
      </c>
      <c r="DP43" s="80">
        <v>0</v>
      </c>
      <c r="DQ43" s="81">
        <f t="shared" si="21"/>
        <v>8123.3582521406488</v>
      </c>
    </row>
    <row r="44" spans="1:121" x14ac:dyDescent="0.55000000000000004">
      <c r="A44" s="55">
        <v>1980</v>
      </c>
      <c r="B44" s="55" t="s">
        <v>6</v>
      </c>
      <c r="C44" s="26">
        <f t="shared" si="4"/>
        <v>4800</v>
      </c>
      <c r="D44" s="26">
        <f t="shared" si="5"/>
        <v>9600</v>
      </c>
      <c r="E44" s="26">
        <f t="shared" si="6"/>
        <v>2</v>
      </c>
      <c r="F44" s="26">
        <f t="shared" si="24"/>
        <v>9600</v>
      </c>
      <c r="G44" s="26">
        <f t="shared" si="7"/>
        <v>9600</v>
      </c>
      <c r="H44" s="60">
        <f>IF(B44="DRY",'WMC Loss Pathfinder-McConaugy'!$J$49,IF(B44="wet",'WMC Loss Pathfinder-McConaugy'!$J$48,'WMC Loss Pathfinder-McConaugy'!$J$47))</f>
        <v>0.94365584624313381</v>
      </c>
      <c r="I44" s="26">
        <f t="shared" si="8"/>
        <v>9059.096123934085</v>
      </c>
      <c r="J44" s="26"/>
      <c r="O44">
        <f t="shared" si="9"/>
        <v>1949</v>
      </c>
      <c r="P44">
        <f t="shared" si="10"/>
        <v>10</v>
      </c>
      <c r="Q44" s="1">
        <v>18172</v>
      </c>
      <c r="R44" s="18">
        <f t="shared" si="11"/>
        <v>194910</v>
      </c>
      <c r="S44" s="1" t="str">
        <f t="shared" si="12"/>
        <v>Wet</v>
      </c>
      <c r="T44" s="2">
        <v>0</v>
      </c>
      <c r="U44" s="63">
        <f t="shared" si="2"/>
        <v>0</v>
      </c>
      <c r="V44" s="70">
        <f t="shared" si="15"/>
        <v>9024.7326947831461</v>
      </c>
      <c r="W44" s="63">
        <f t="shared" si="22"/>
        <v>20.278902261810909</v>
      </c>
      <c r="X44" s="63">
        <f t="shared" si="23"/>
        <v>0</v>
      </c>
      <c r="Y44" s="70">
        <f>X44*INDEX('WMC Loss McConaughy-GI'!$B$54:$D$65,MATCH('Score Analysis'!P44,'WMC Loss McConaughy-GI'!$E$54:$E$65,0),MATCH('Score Analysis'!S44,'WMC Loss McConaughy-GI'!$B$53:$D$53,0))</f>
        <v>0</v>
      </c>
      <c r="AA44">
        <v>1980</v>
      </c>
      <c r="AB44" t="s">
        <v>6</v>
      </c>
      <c r="AC44" s="70">
        <f t="shared" si="14"/>
        <v>8019.174350854064</v>
      </c>
      <c r="AD44" s="87"/>
      <c r="AG44" s="79">
        <v>1975</v>
      </c>
      <c r="AH44" s="80">
        <v>0</v>
      </c>
      <c r="AI44" s="80">
        <v>0</v>
      </c>
      <c r="AJ44" s="80">
        <v>8967.9820721664801</v>
      </c>
      <c r="AK44" s="80">
        <v>0</v>
      </c>
      <c r="AL44" s="80">
        <v>0</v>
      </c>
      <c r="AM44" s="80">
        <v>0</v>
      </c>
      <c r="AN44" s="80">
        <v>0</v>
      </c>
      <c r="AO44" s="80">
        <v>0</v>
      </c>
      <c r="AP44" s="80">
        <v>0</v>
      </c>
      <c r="AQ44" s="80">
        <v>0</v>
      </c>
      <c r="AR44" s="80">
        <v>0</v>
      </c>
      <c r="AS44" s="80">
        <v>0</v>
      </c>
      <c r="AT44" s="81">
        <f t="shared" si="16"/>
        <v>8967.9820721664801</v>
      </c>
      <c r="AV44" s="79">
        <v>1975</v>
      </c>
      <c r="AW44" s="80">
        <v>0</v>
      </c>
      <c r="AX44" s="80">
        <v>0</v>
      </c>
      <c r="AY44" s="80">
        <v>8967.9820721664801</v>
      </c>
      <c r="AZ44" s="80">
        <v>0</v>
      </c>
      <c r="BA44" s="80">
        <v>0</v>
      </c>
      <c r="BB44" s="80">
        <v>0</v>
      </c>
      <c r="BC44" s="80"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1">
        <f t="shared" si="17"/>
        <v>8967.9820721664801</v>
      </c>
      <c r="BK44" s="79">
        <v>1975</v>
      </c>
      <c r="BL44" s="80">
        <v>0</v>
      </c>
      <c r="BM44" s="80">
        <v>0</v>
      </c>
      <c r="BN44" s="80">
        <v>8967.9820721664801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80">
        <v>0</v>
      </c>
      <c r="BX44" s="81">
        <f t="shared" si="18"/>
        <v>8967.9820721664801</v>
      </c>
      <c r="BZ44" s="79">
        <v>1975</v>
      </c>
      <c r="CA44" s="80">
        <v>0</v>
      </c>
      <c r="CB44" s="80">
        <v>0</v>
      </c>
      <c r="CC44" s="80">
        <v>8563.0743152872928</v>
      </c>
      <c r="CD44" s="80">
        <v>0</v>
      </c>
      <c r="CE44" s="80">
        <v>0</v>
      </c>
      <c r="CF44" s="80">
        <v>0</v>
      </c>
      <c r="CG44" s="80">
        <v>0</v>
      </c>
      <c r="CH44" s="80">
        <v>0</v>
      </c>
      <c r="CI44" s="80">
        <v>0</v>
      </c>
      <c r="CJ44" s="80">
        <v>0</v>
      </c>
      <c r="CK44" s="80">
        <v>0</v>
      </c>
      <c r="CL44" s="80">
        <v>0</v>
      </c>
      <c r="CM44" s="81">
        <f t="shared" si="19"/>
        <v>8563.0743152872928</v>
      </c>
      <c r="CO44" s="79">
        <v>1975</v>
      </c>
      <c r="CP44" s="80">
        <v>0</v>
      </c>
      <c r="CQ44" s="80">
        <v>0</v>
      </c>
      <c r="CR44" s="80">
        <v>8563.0743152872928</v>
      </c>
      <c r="CS44" s="80">
        <v>0</v>
      </c>
      <c r="CT44" s="80">
        <v>0</v>
      </c>
      <c r="CU44" s="80">
        <v>0</v>
      </c>
      <c r="CV44" s="80">
        <v>0</v>
      </c>
      <c r="CW44" s="80">
        <v>0</v>
      </c>
      <c r="CX44" s="80">
        <v>0</v>
      </c>
      <c r="CY44" s="80">
        <v>0</v>
      </c>
      <c r="CZ44" s="80">
        <v>0</v>
      </c>
      <c r="DA44" s="80">
        <v>0</v>
      </c>
      <c r="DB44" s="81">
        <f t="shared" si="20"/>
        <v>8563.0743152872928</v>
      </c>
      <c r="DD44" s="79">
        <v>1975</v>
      </c>
      <c r="DE44" s="80">
        <v>0</v>
      </c>
      <c r="DF44" s="80">
        <v>0</v>
      </c>
      <c r="DG44" s="80">
        <v>8563.0743152872928</v>
      </c>
      <c r="DH44" s="80">
        <v>0</v>
      </c>
      <c r="DI44" s="80">
        <v>0</v>
      </c>
      <c r="DJ44" s="80">
        <v>0</v>
      </c>
      <c r="DK44" s="80">
        <v>0</v>
      </c>
      <c r="DL44" s="80">
        <v>0</v>
      </c>
      <c r="DM44" s="80">
        <v>0</v>
      </c>
      <c r="DN44" s="80">
        <v>0</v>
      </c>
      <c r="DO44" s="80">
        <v>0</v>
      </c>
      <c r="DP44" s="80">
        <v>0</v>
      </c>
      <c r="DQ44" s="81">
        <f t="shared" si="21"/>
        <v>8563.0743152872928</v>
      </c>
    </row>
    <row r="45" spans="1:121" x14ac:dyDescent="0.55000000000000004">
      <c r="A45" s="55">
        <v>1981</v>
      </c>
      <c r="B45" s="55" t="s">
        <v>7</v>
      </c>
      <c r="C45" s="26">
        <f t="shared" si="4"/>
        <v>4800</v>
      </c>
      <c r="D45" s="26">
        <f t="shared" si="5"/>
        <v>4800</v>
      </c>
      <c r="E45" s="26">
        <f t="shared" si="6"/>
        <v>2</v>
      </c>
      <c r="F45" s="26">
        <f t="shared" si="24"/>
        <v>4800</v>
      </c>
      <c r="G45" s="26">
        <f t="shared" si="7"/>
        <v>4800</v>
      </c>
      <c r="H45" s="60">
        <f>IF(B45="DRY",'WMC Loss Pathfinder-McConaugy'!$J$49,IF(B45="wet",'WMC Loss Pathfinder-McConaugy'!$J$48,'WMC Loss Pathfinder-McConaugy'!$J$47))</f>
        <v>0.92094309124217344</v>
      </c>
      <c r="I45" s="26">
        <f t="shared" si="8"/>
        <v>4420.5268379624322</v>
      </c>
      <c r="J45" s="26"/>
      <c r="O45">
        <f t="shared" si="9"/>
        <v>1949</v>
      </c>
      <c r="P45">
        <f t="shared" si="10"/>
        <v>11</v>
      </c>
      <c r="Q45" s="1">
        <v>18203</v>
      </c>
      <c r="R45" s="18">
        <f t="shared" si="11"/>
        <v>194911</v>
      </c>
      <c r="S45" s="1" t="str">
        <f t="shared" si="12"/>
        <v>Wet</v>
      </c>
      <c r="T45" s="2">
        <v>0</v>
      </c>
      <c r="U45" s="63">
        <f t="shared" si="2"/>
        <v>0</v>
      </c>
      <c r="V45" s="70">
        <f t="shared" si="15"/>
        <v>9004.4537925213353</v>
      </c>
      <c r="W45" s="63">
        <f t="shared" si="22"/>
        <v>9.21169990383145</v>
      </c>
      <c r="X45" s="63">
        <f t="shared" si="23"/>
        <v>0</v>
      </c>
      <c r="Y45" s="70">
        <f>X45*INDEX('WMC Loss McConaughy-GI'!$B$54:$D$65,MATCH('Score Analysis'!P45,'WMC Loss McConaughy-GI'!$E$54:$E$65,0),MATCH('Score Analysis'!S45,'WMC Loss McConaughy-GI'!$B$53:$D$53,0))</f>
        <v>0</v>
      </c>
      <c r="AA45">
        <v>1981</v>
      </c>
      <c r="AB45" t="s">
        <v>7</v>
      </c>
      <c r="AC45" s="70">
        <f t="shared" si="14"/>
        <v>8321.2188257646721</v>
      </c>
      <c r="AD45" s="87"/>
      <c r="AG45" s="79">
        <v>1976</v>
      </c>
      <c r="AH45" s="80">
        <v>0</v>
      </c>
      <c r="AI45" s="80">
        <v>0</v>
      </c>
      <c r="AJ45" s="80">
        <v>0</v>
      </c>
      <c r="AK45" s="80">
        <v>0</v>
      </c>
      <c r="AL45" s="80">
        <v>0</v>
      </c>
      <c r="AM45" s="80">
        <v>0</v>
      </c>
      <c r="AN45" s="80">
        <v>4401.0355600152716</v>
      </c>
      <c r="AO45" s="80">
        <v>0</v>
      </c>
      <c r="AP45" s="80">
        <v>0</v>
      </c>
      <c r="AQ45" s="80">
        <v>0</v>
      </c>
      <c r="AR45" s="80">
        <v>0</v>
      </c>
      <c r="AS45" s="80">
        <v>0</v>
      </c>
      <c r="AT45" s="81">
        <f t="shared" si="16"/>
        <v>4401.0355600152716</v>
      </c>
      <c r="AV45" s="79">
        <v>1976</v>
      </c>
      <c r="AW45" s="80">
        <v>0</v>
      </c>
      <c r="AX45" s="80">
        <v>0</v>
      </c>
      <c r="AY45" s="80">
        <v>0</v>
      </c>
      <c r="AZ45" s="80">
        <v>0</v>
      </c>
      <c r="BA45" s="80">
        <v>0</v>
      </c>
      <c r="BB45" s="80">
        <v>0</v>
      </c>
      <c r="BC45" s="80">
        <v>4401.0355600152716</v>
      </c>
      <c r="BD45" s="80">
        <v>0</v>
      </c>
      <c r="BE45" s="80">
        <v>0</v>
      </c>
      <c r="BF45" s="80">
        <v>0</v>
      </c>
      <c r="BG45" s="80">
        <v>0</v>
      </c>
      <c r="BH45" s="80">
        <v>0</v>
      </c>
      <c r="BI45" s="81">
        <f t="shared" si="17"/>
        <v>4401.0355600152716</v>
      </c>
      <c r="BK45" s="79">
        <v>1976</v>
      </c>
      <c r="BL45" s="80">
        <v>0</v>
      </c>
      <c r="BM45" s="80">
        <v>0</v>
      </c>
      <c r="BN45" s="80">
        <v>0</v>
      </c>
      <c r="BO45" s="80">
        <v>0</v>
      </c>
      <c r="BP45" s="80">
        <v>0</v>
      </c>
      <c r="BQ45" s="80">
        <v>0</v>
      </c>
      <c r="BR45" s="80">
        <v>8802.0711200305432</v>
      </c>
      <c r="BS45" s="80">
        <v>0</v>
      </c>
      <c r="BT45" s="80">
        <v>0</v>
      </c>
      <c r="BU45" s="80">
        <v>0</v>
      </c>
      <c r="BV45" s="80">
        <v>0</v>
      </c>
      <c r="BW45" s="80">
        <v>0</v>
      </c>
      <c r="BX45" s="81">
        <f t="shared" si="18"/>
        <v>8802.0711200305432</v>
      </c>
      <c r="BZ45" s="79">
        <v>1976</v>
      </c>
      <c r="CA45" s="80">
        <v>0</v>
      </c>
      <c r="CB45" s="80">
        <v>0</v>
      </c>
      <c r="CC45" s="80">
        <v>0</v>
      </c>
      <c r="CD45" s="80">
        <v>0</v>
      </c>
      <c r="CE45" s="80">
        <v>0</v>
      </c>
      <c r="CF45" s="80">
        <v>0</v>
      </c>
      <c r="CG45" s="80">
        <v>1677.9723724138059</v>
      </c>
      <c r="CH45" s="80">
        <v>0</v>
      </c>
      <c r="CI45" s="80">
        <v>0</v>
      </c>
      <c r="CJ45" s="80">
        <v>0</v>
      </c>
      <c r="CK45" s="80">
        <v>0</v>
      </c>
      <c r="CL45" s="80">
        <v>0</v>
      </c>
      <c r="CM45" s="81">
        <f t="shared" si="19"/>
        <v>1677.9723724138059</v>
      </c>
      <c r="CO45" s="79">
        <v>1976</v>
      </c>
      <c r="CP45" s="80">
        <v>0</v>
      </c>
      <c r="CQ45" s="80">
        <v>0</v>
      </c>
      <c r="CR45" s="80">
        <v>0</v>
      </c>
      <c r="CS45" s="80">
        <v>0</v>
      </c>
      <c r="CT45" s="80">
        <v>0</v>
      </c>
      <c r="CU45" s="80">
        <v>0</v>
      </c>
      <c r="CV45" s="80">
        <v>1677.9723724138059</v>
      </c>
      <c r="CW45" s="80">
        <v>0</v>
      </c>
      <c r="CX45" s="80">
        <v>0</v>
      </c>
      <c r="CY45" s="80">
        <v>0</v>
      </c>
      <c r="CZ45" s="80">
        <v>0</v>
      </c>
      <c r="DA45" s="80">
        <v>0</v>
      </c>
      <c r="DB45" s="81">
        <f t="shared" si="20"/>
        <v>1677.9723724138059</v>
      </c>
      <c r="DD45" s="79">
        <v>1976</v>
      </c>
      <c r="DE45" s="80">
        <v>0</v>
      </c>
      <c r="DF45" s="80">
        <v>0</v>
      </c>
      <c r="DG45" s="80">
        <v>0</v>
      </c>
      <c r="DH45" s="80">
        <v>0</v>
      </c>
      <c r="DI45" s="80">
        <v>0</v>
      </c>
      <c r="DJ45" s="80">
        <v>0</v>
      </c>
      <c r="DK45" s="80">
        <v>3355.9447448276119</v>
      </c>
      <c r="DL45" s="80">
        <v>0</v>
      </c>
      <c r="DM45" s="80">
        <v>0</v>
      </c>
      <c r="DN45" s="80">
        <v>0</v>
      </c>
      <c r="DO45" s="80">
        <v>0</v>
      </c>
      <c r="DP45" s="80">
        <v>0</v>
      </c>
      <c r="DQ45" s="81">
        <f t="shared" si="21"/>
        <v>3355.9447448276119</v>
      </c>
    </row>
    <row r="46" spans="1:121" x14ac:dyDescent="0.55000000000000004">
      <c r="A46" s="55">
        <v>1982</v>
      </c>
      <c r="B46" s="55" t="s">
        <v>5</v>
      </c>
      <c r="C46" s="26">
        <f t="shared" si="4"/>
        <v>4800</v>
      </c>
      <c r="D46" s="26">
        <f t="shared" si="5"/>
        <v>4800</v>
      </c>
      <c r="E46" s="26">
        <f t="shared" si="6"/>
        <v>1</v>
      </c>
      <c r="F46" s="26">
        <f t="shared" si="24"/>
        <v>4800</v>
      </c>
      <c r="G46" s="26">
        <f t="shared" si="7"/>
        <v>9600</v>
      </c>
      <c r="H46" s="60">
        <f>IF(B46="DRY",'WMC Loss Pathfinder-McConaugy'!$J$49,IF(B46="wet",'WMC Loss Pathfinder-McConaugy'!$J$48,'WMC Loss Pathfinder-McConaugy'!$J$47))</f>
        <v>0.93951578575609662</v>
      </c>
      <c r="I46" s="26">
        <f t="shared" si="8"/>
        <v>9019.3515432585282</v>
      </c>
      <c r="J46" s="26"/>
      <c r="O46">
        <f t="shared" si="9"/>
        <v>1949</v>
      </c>
      <c r="P46">
        <f t="shared" si="10"/>
        <v>12</v>
      </c>
      <c r="Q46" s="1">
        <v>18233</v>
      </c>
      <c r="R46" s="18">
        <f t="shared" si="11"/>
        <v>194912</v>
      </c>
      <c r="S46" s="1" t="str">
        <f t="shared" si="12"/>
        <v>Wet</v>
      </c>
      <c r="T46" s="2">
        <v>0</v>
      </c>
      <c r="U46" s="63">
        <f t="shared" si="2"/>
        <v>0</v>
      </c>
      <c r="V46" s="70">
        <f t="shared" si="15"/>
        <v>8995.2420926175037</v>
      </c>
      <c r="W46" s="63">
        <f t="shared" si="22"/>
        <v>2.5188183631111021</v>
      </c>
      <c r="X46" s="63">
        <f t="shared" si="23"/>
        <v>0</v>
      </c>
      <c r="Y46" s="70">
        <f>X46*INDEX('WMC Loss McConaughy-GI'!$B$54:$D$65,MATCH('Score Analysis'!P46,'WMC Loss McConaughy-GI'!$E$54:$E$65,0),MATCH('Score Analysis'!S46,'WMC Loss McConaughy-GI'!$B$53:$D$53,0))</f>
        <v>0</v>
      </c>
      <c r="AA46">
        <v>1982</v>
      </c>
      <c r="AB46" t="s">
        <v>5</v>
      </c>
      <c r="AC46" s="70">
        <f t="shared" si="14"/>
        <v>4178.4852824539539</v>
      </c>
      <c r="AD46" s="87"/>
      <c r="AG46" s="79">
        <v>1977</v>
      </c>
      <c r="AH46" s="80">
        <v>0</v>
      </c>
      <c r="AI46" s="80">
        <v>0</v>
      </c>
      <c r="AJ46" s="80">
        <v>4376.0663194245953</v>
      </c>
      <c r="AK46" s="80">
        <v>0</v>
      </c>
      <c r="AL46" s="80">
        <v>0</v>
      </c>
      <c r="AM46" s="80">
        <v>0</v>
      </c>
      <c r="AN46" s="80">
        <v>0</v>
      </c>
      <c r="AO46" s="80">
        <v>0</v>
      </c>
      <c r="AP46" s="80">
        <v>0</v>
      </c>
      <c r="AQ46" s="80">
        <v>0</v>
      </c>
      <c r="AR46" s="80">
        <v>0</v>
      </c>
      <c r="AS46" s="80">
        <v>0</v>
      </c>
      <c r="AT46" s="81">
        <f t="shared" si="16"/>
        <v>4376.0663194245953</v>
      </c>
      <c r="AV46" s="79">
        <v>1977</v>
      </c>
      <c r="AW46" s="80">
        <v>0</v>
      </c>
      <c r="AX46" s="80">
        <v>0</v>
      </c>
      <c r="AY46" s="80">
        <v>4376.0663194245953</v>
      </c>
      <c r="AZ46" s="80">
        <v>0</v>
      </c>
      <c r="BA46" s="80">
        <v>0</v>
      </c>
      <c r="BB46" s="80">
        <v>0</v>
      </c>
      <c r="BC46" s="80"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1">
        <f t="shared" si="17"/>
        <v>4376.0663194245953</v>
      </c>
      <c r="BK46" s="79">
        <v>1977</v>
      </c>
      <c r="BL46" s="80">
        <v>0</v>
      </c>
      <c r="BM46" s="80">
        <v>0</v>
      </c>
      <c r="BN46" s="80">
        <v>4376.0663194245953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80">
        <v>0</v>
      </c>
      <c r="BX46" s="81">
        <f t="shared" si="18"/>
        <v>4376.0663194245953</v>
      </c>
      <c r="BZ46" s="79">
        <v>1977</v>
      </c>
      <c r="CA46" s="80">
        <v>0</v>
      </c>
      <c r="CB46" s="80">
        <v>0</v>
      </c>
      <c r="CC46" s="80">
        <v>4178.4852824539539</v>
      </c>
      <c r="CD46" s="80">
        <v>0</v>
      </c>
      <c r="CE46" s="80">
        <v>0</v>
      </c>
      <c r="CF46" s="80">
        <v>0</v>
      </c>
      <c r="CG46" s="80">
        <v>0</v>
      </c>
      <c r="CH46" s="80">
        <v>0</v>
      </c>
      <c r="CI46" s="80">
        <v>0</v>
      </c>
      <c r="CJ46" s="80">
        <v>0</v>
      </c>
      <c r="CK46" s="80">
        <v>0</v>
      </c>
      <c r="CL46" s="80">
        <v>0</v>
      </c>
      <c r="CM46" s="81">
        <f t="shared" si="19"/>
        <v>4178.4852824539539</v>
      </c>
      <c r="CO46" s="79">
        <v>1977</v>
      </c>
      <c r="CP46" s="80">
        <v>0</v>
      </c>
      <c r="CQ46" s="80">
        <v>0</v>
      </c>
      <c r="CR46" s="80">
        <v>4178.4852824539539</v>
      </c>
      <c r="CS46" s="80">
        <v>0</v>
      </c>
      <c r="CT46" s="80">
        <v>0</v>
      </c>
      <c r="CU46" s="80">
        <v>0</v>
      </c>
      <c r="CV46" s="80">
        <v>0</v>
      </c>
      <c r="CW46" s="80">
        <v>0</v>
      </c>
      <c r="CX46" s="80">
        <v>0</v>
      </c>
      <c r="CY46" s="80">
        <v>0</v>
      </c>
      <c r="CZ46" s="80">
        <v>0</v>
      </c>
      <c r="DA46" s="80">
        <v>0</v>
      </c>
      <c r="DB46" s="81">
        <f t="shared" si="20"/>
        <v>4178.4852824539539</v>
      </c>
      <c r="DD46" s="79">
        <v>1977</v>
      </c>
      <c r="DE46" s="80">
        <v>0</v>
      </c>
      <c r="DF46" s="80">
        <v>0</v>
      </c>
      <c r="DG46" s="80">
        <v>4178.4852824539539</v>
      </c>
      <c r="DH46" s="80">
        <v>0</v>
      </c>
      <c r="DI46" s="80">
        <v>0</v>
      </c>
      <c r="DJ46" s="80">
        <v>0</v>
      </c>
      <c r="DK46" s="80">
        <v>0</v>
      </c>
      <c r="DL46" s="80">
        <v>0</v>
      </c>
      <c r="DM46" s="80">
        <v>0</v>
      </c>
      <c r="DN46" s="80">
        <v>0</v>
      </c>
      <c r="DO46" s="80">
        <v>0</v>
      </c>
      <c r="DP46" s="80">
        <v>0</v>
      </c>
      <c r="DQ46" s="81">
        <f t="shared" si="21"/>
        <v>4178.4852824539539</v>
      </c>
    </row>
    <row r="47" spans="1:121" x14ac:dyDescent="0.55000000000000004">
      <c r="A47" s="55">
        <v>1983</v>
      </c>
      <c r="B47" s="55" t="s">
        <v>6</v>
      </c>
      <c r="C47" s="26">
        <f t="shared" si="4"/>
        <v>4800</v>
      </c>
      <c r="D47" s="26">
        <f t="shared" si="5"/>
        <v>9600</v>
      </c>
      <c r="E47" s="26">
        <f t="shared" si="6"/>
        <v>1</v>
      </c>
      <c r="F47" s="26">
        <f t="shared" si="24"/>
        <v>9600</v>
      </c>
      <c r="G47" s="26">
        <f t="shared" si="7"/>
        <v>9600</v>
      </c>
      <c r="H47" s="60">
        <f>IF(B47="DRY",'WMC Loss Pathfinder-McConaugy'!$J$49,IF(B47="wet",'WMC Loss Pathfinder-McConaugy'!$J$48,'WMC Loss Pathfinder-McConaugy'!$J$47))</f>
        <v>0.94365584624313381</v>
      </c>
      <c r="I47" s="26">
        <f t="shared" si="8"/>
        <v>9059.096123934085</v>
      </c>
      <c r="J47" s="26"/>
      <c r="O47">
        <f t="shared" si="9"/>
        <v>1950</v>
      </c>
      <c r="P47">
        <f t="shared" si="10"/>
        <v>1</v>
      </c>
      <c r="Q47" s="1">
        <v>18264</v>
      </c>
      <c r="R47" s="18">
        <f t="shared" si="11"/>
        <v>195001</v>
      </c>
      <c r="S47" s="1" t="str">
        <f t="shared" si="12"/>
        <v>Normal</v>
      </c>
      <c r="T47" s="2">
        <v>0</v>
      </c>
      <c r="U47" s="63">
        <f t="shared" si="2"/>
        <v>0</v>
      </c>
      <c r="V47" s="70">
        <f t="shared" si="15"/>
        <v>8992.7232742543929</v>
      </c>
      <c r="W47" s="63">
        <f t="shared" si="22"/>
        <v>5.6944322074858622</v>
      </c>
      <c r="X47" s="63">
        <f t="shared" si="23"/>
        <v>0</v>
      </c>
      <c r="Y47" s="70">
        <f>X47*INDEX('WMC Loss McConaughy-GI'!$B$54:$D$65,MATCH('Score Analysis'!P47,'WMC Loss McConaughy-GI'!$E$54:$E$65,0),MATCH('Score Analysis'!S47,'WMC Loss McConaughy-GI'!$B$53:$D$53,0))</f>
        <v>0</v>
      </c>
      <c r="AA47">
        <v>1983</v>
      </c>
      <c r="AB47" t="s">
        <v>6</v>
      </c>
      <c r="AC47" s="70">
        <f t="shared" si="14"/>
        <v>8478.8516965899616</v>
      </c>
      <c r="AD47" s="87"/>
      <c r="AG47" s="79">
        <v>1978</v>
      </c>
      <c r="AH47" s="80">
        <v>0</v>
      </c>
      <c r="AI47" s="80">
        <v>0</v>
      </c>
      <c r="AJ47" s="80">
        <v>0</v>
      </c>
      <c r="AK47" s="80">
        <v>4454.1539372008065</v>
      </c>
      <c r="AL47" s="80">
        <v>0</v>
      </c>
      <c r="AM47" s="80">
        <v>0</v>
      </c>
      <c r="AN47" s="80">
        <v>0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81">
        <f t="shared" si="16"/>
        <v>4454.1539372008065</v>
      </c>
      <c r="AV47" s="79">
        <v>1978</v>
      </c>
      <c r="AW47" s="80">
        <v>0</v>
      </c>
      <c r="AX47" s="80">
        <v>0</v>
      </c>
      <c r="AY47" s="80">
        <v>0</v>
      </c>
      <c r="AZ47" s="80">
        <v>8908.3078744016129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1">
        <f t="shared" si="17"/>
        <v>8908.3078744016129</v>
      </c>
      <c r="BK47" s="79">
        <v>1978</v>
      </c>
      <c r="BL47" s="80">
        <v>0</v>
      </c>
      <c r="BM47" s="80">
        <v>0</v>
      </c>
      <c r="BN47" s="80">
        <v>0</v>
      </c>
      <c r="BO47" s="80">
        <v>8908.3078744016129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80">
        <v>0</v>
      </c>
      <c r="BX47" s="81">
        <f t="shared" si="18"/>
        <v>8908.3078744016129</v>
      </c>
      <c r="BZ47" s="79">
        <v>1978</v>
      </c>
      <c r="CA47" s="80">
        <v>0</v>
      </c>
      <c r="CB47" s="80">
        <v>0</v>
      </c>
      <c r="CC47" s="80">
        <v>0</v>
      </c>
      <c r="CD47" s="80">
        <v>4125.0024909985814</v>
      </c>
      <c r="CE47" s="80">
        <v>0</v>
      </c>
      <c r="CF47" s="80">
        <v>0</v>
      </c>
      <c r="CG47" s="80">
        <v>0</v>
      </c>
      <c r="CH47" s="80">
        <v>0</v>
      </c>
      <c r="CI47" s="80">
        <v>0</v>
      </c>
      <c r="CJ47" s="80">
        <v>0</v>
      </c>
      <c r="CK47" s="80">
        <v>0</v>
      </c>
      <c r="CL47" s="80">
        <v>0</v>
      </c>
      <c r="CM47" s="81">
        <f t="shared" si="19"/>
        <v>4125.0024909985814</v>
      </c>
      <c r="CO47" s="79">
        <v>1978</v>
      </c>
      <c r="CP47" s="80">
        <v>0</v>
      </c>
      <c r="CQ47" s="80">
        <v>0</v>
      </c>
      <c r="CR47" s="80">
        <v>0</v>
      </c>
      <c r="CS47" s="80">
        <v>8250.0049819971628</v>
      </c>
      <c r="CT47" s="80">
        <v>0</v>
      </c>
      <c r="CU47" s="80">
        <v>0</v>
      </c>
      <c r="CV47" s="80">
        <v>0</v>
      </c>
      <c r="CW47" s="80">
        <v>0</v>
      </c>
      <c r="CX47" s="80">
        <v>0</v>
      </c>
      <c r="CY47" s="80">
        <v>0</v>
      </c>
      <c r="CZ47" s="80">
        <v>0</v>
      </c>
      <c r="DA47" s="80">
        <v>0</v>
      </c>
      <c r="DB47" s="81">
        <f t="shared" si="20"/>
        <v>8250.0049819971628</v>
      </c>
      <c r="DD47" s="79">
        <v>1978</v>
      </c>
      <c r="DE47" s="80">
        <v>0</v>
      </c>
      <c r="DF47" s="80">
        <v>0</v>
      </c>
      <c r="DG47" s="80">
        <v>0</v>
      </c>
      <c r="DH47" s="80">
        <v>8250.0049819971628</v>
      </c>
      <c r="DI47" s="80">
        <v>0</v>
      </c>
      <c r="DJ47" s="80">
        <v>0</v>
      </c>
      <c r="DK47" s="80">
        <v>0</v>
      </c>
      <c r="DL47" s="80">
        <v>0</v>
      </c>
      <c r="DM47" s="80">
        <v>0</v>
      </c>
      <c r="DN47" s="80">
        <v>0</v>
      </c>
      <c r="DO47" s="80">
        <v>0</v>
      </c>
      <c r="DP47" s="80">
        <v>0</v>
      </c>
      <c r="DQ47" s="81">
        <f t="shared" si="21"/>
        <v>8250.0049819971628</v>
      </c>
    </row>
    <row r="48" spans="1:121" x14ac:dyDescent="0.55000000000000004">
      <c r="A48" s="55">
        <v>1984</v>
      </c>
      <c r="B48" s="55" t="s">
        <v>6</v>
      </c>
      <c r="C48" s="26">
        <f t="shared" si="4"/>
        <v>4800</v>
      </c>
      <c r="D48" s="26">
        <f t="shared" si="5"/>
        <v>9600</v>
      </c>
      <c r="E48" s="26">
        <f t="shared" si="6"/>
        <v>1</v>
      </c>
      <c r="F48" s="26">
        <f t="shared" si="24"/>
        <v>9600</v>
      </c>
      <c r="G48" s="26">
        <f t="shared" si="7"/>
        <v>9600</v>
      </c>
      <c r="H48" s="60">
        <f>IF(B48="DRY",'WMC Loss Pathfinder-McConaugy'!$J$49,IF(B48="wet",'WMC Loss Pathfinder-McConaugy'!$J$48,'WMC Loss Pathfinder-McConaugy'!$J$47))</f>
        <v>0.94365584624313381</v>
      </c>
      <c r="I48" s="26">
        <f t="shared" si="8"/>
        <v>9059.096123934085</v>
      </c>
      <c r="J48" s="26"/>
      <c r="O48">
        <f t="shared" si="9"/>
        <v>1950</v>
      </c>
      <c r="P48">
        <f t="shared" si="10"/>
        <v>2</v>
      </c>
      <c r="Q48" s="1">
        <v>18295</v>
      </c>
      <c r="R48" s="18">
        <f t="shared" si="11"/>
        <v>195002</v>
      </c>
      <c r="S48" s="1" t="str">
        <f t="shared" si="12"/>
        <v>Normal</v>
      </c>
      <c r="T48" s="2">
        <v>0</v>
      </c>
      <c r="U48" s="63">
        <f t="shared" si="2"/>
        <v>0</v>
      </c>
      <c r="V48" s="70">
        <f t="shared" si="15"/>
        <v>8987.0288420469078</v>
      </c>
      <c r="W48" s="63">
        <f t="shared" si="22"/>
        <v>19.046769880428503</v>
      </c>
      <c r="X48" s="63">
        <f t="shared" si="23"/>
        <v>0</v>
      </c>
      <c r="Y48" s="70">
        <f>X48*INDEX('WMC Loss McConaughy-GI'!$B$54:$D$65,MATCH('Score Analysis'!P48,'WMC Loss McConaughy-GI'!$E$54:$E$65,0),MATCH('Score Analysis'!S48,'WMC Loss McConaughy-GI'!$B$53:$D$53,0))</f>
        <v>0</v>
      </c>
      <c r="AA48">
        <v>1984</v>
      </c>
      <c r="AB48" t="s">
        <v>6</v>
      </c>
      <c r="AC48" s="70">
        <f t="shared" si="14"/>
        <v>7385.5618733972451</v>
      </c>
      <c r="AD48" s="87"/>
      <c r="AG48" s="79">
        <v>1979</v>
      </c>
      <c r="AH48" s="80">
        <v>0</v>
      </c>
      <c r="AI48" s="80">
        <v>0</v>
      </c>
      <c r="AJ48" s="80">
        <v>4464.3186161150652</v>
      </c>
      <c r="AK48" s="80">
        <v>0</v>
      </c>
      <c r="AL48" s="80">
        <v>0</v>
      </c>
      <c r="AM48" s="80">
        <v>0</v>
      </c>
      <c r="AN48" s="80">
        <v>0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81">
        <f t="shared" si="16"/>
        <v>4464.3186161150652</v>
      </c>
      <c r="AV48" s="79">
        <v>1979</v>
      </c>
      <c r="AW48" s="80">
        <v>0</v>
      </c>
      <c r="AX48" s="80">
        <v>0</v>
      </c>
      <c r="AY48" s="80">
        <v>4464.3186161150652</v>
      </c>
      <c r="AZ48" s="80">
        <v>0</v>
      </c>
      <c r="BA48" s="80">
        <v>0</v>
      </c>
      <c r="BB48" s="80">
        <v>0</v>
      </c>
      <c r="BC48" s="80">
        <v>0</v>
      </c>
      <c r="BD48" s="80">
        <v>0</v>
      </c>
      <c r="BE48" s="80">
        <v>0</v>
      </c>
      <c r="BF48" s="80">
        <v>0</v>
      </c>
      <c r="BG48" s="80">
        <v>0</v>
      </c>
      <c r="BH48" s="80">
        <v>0</v>
      </c>
      <c r="BI48" s="81">
        <f t="shared" si="17"/>
        <v>4464.3186161150652</v>
      </c>
      <c r="BK48" s="79">
        <v>1979</v>
      </c>
      <c r="BL48" s="80">
        <v>0</v>
      </c>
      <c r="BM48" s="80">
        <v>0</v>
      </c>
      <c r="BN48" s="80">
        <v>8800.0000000000109</v>
      </c>
      <c r="BO48" s="80">
        <v>128.344341808428</v>
      </c>
      <c r="BP48" s="80">
        <v>0</v>
      </c>
      <c r="BQ48" s="80">
        <v>0</v>
      </c>
      <c r="BR48" s="80">
        <v>0</v>
      </c>
      <c r="BS48" s="80">
        <v>0</v>
      </c>
      <c r="BT48" s="80">
        <v>0</v>
      </c>
      <c r="BU48" s="80">
        <v>0</v>
      </c>
      <c r="BV48" s="80">
        <v>0</v>
      </c>
      <c r="BW48" s="80">
        <v>0</v>
      </c>
      <c r="BX48" s="81">
        <f t="shared" si="18"/>
        <v>8928.3443418084389</v>
      </c>
      <c r="BZ48" s="79">
        <v>1979</v>
      </c>
      <c r="CA48" s="80">
        <v>0</v>
      </c>
      <c r="CB48" s="80">
        <v>0</v>
      </c>
      <c r="CC48" s="80">
        <v>4262.7529548214916</v>
      </c>
      <c r="CD48" s="80">
        <v>0</v>
      </c>
      <c r="CE48" s="80">
        <v>0</v>
      </c>
      <c r="CF48" s="80">
        <v>0</v>
      </c>
      <c r="CG48" s="80">
        <v>0</v>
      </c>
      <c r="CH48" s="80">
        <v>0</v>
      </c>
      <c r="CI48" s="80">
        <v>0</v>
      </c>
      <c r="CJ48" s="80">
        <v>0</v>
      </c>
      <c r="CK48" s="80">
        <v>0</v>
      </c>
      <c r="CL48" s="80">
        <v>0</v>
      </c>
      <c r="CM48" s="81">
        <f t="shared" si="19"/>
        <v>4262.7529548214916</v>
      </c>
      <c r="CO48" s="79">
        <v>1979</v>
      </c>
      <c r="CP48" s="80">
        <v>0</v>
      </c>
      <c r="CQ48" s="80">
        <v>0</v>
      </c>
      <c r="CR48" s="80">
        <v>4262.7529548214916</v>
      </c>
      <c r="CS48" s="80">
        <v>0</v>
      </c>
      <c r="CT48" s="80">
        <v>0</v>
      </c>
      <c r="CU48" s="80">
        <v>0</v>
      </c>
      <c r="CV48" s="80">
        <v>0</v>
      </c>
      <c r="CW48" s="80">
        <v>0</v>
      </c>
      <c r="CX48" s="80">
        <v>0</v>
      </c>
      <c r="CY48" s="80">
        <v>0</v>
      </c>
      <c r="CZ48" s="80">
        <v>0</v>
      </c>
      <c r="DA48" s="80">
        <v>0</v>
      </c>
      <c r="DB48" s="81">
        <f t="shared" si="20"/>
        <v>4262.7529548214916</v>
      </c>
      <c r="DD48" s="79">
        <v>1979</v>
      </c>
      <c r="DE48" s="80">
        <v>0</v>
      </c>
      <c r="DF48" s="80">
        <v>0</v>
      </c>
      <c r="DG48" s="80">
        <v>8402.6766967347467</v>
      </c>
      <c r="DH48" s="80">
        <v>118.85999835875698</v>
      </c>
      <c r="DI48" s="80">
        <v>0</v>
      </c>
      <c r="DJ48" s="80">
        <v>0</v>
      </c>
      <c r="DK48" s="80">
        <v>0</v>
      </c>
      <c r="DL48" s="80">
        <v>0</v>
      </c>
      <c r="DM48" s="80">
        <v>0</v>
      </c>
      <c r="DN48" s="80">
        <v>0</v>
      </c>
      <c r="DO48" s="80">
        <v>0</v>
      </c>
      <c r="DP48" s="80">
        <v>0</v>
      </c>
      <c r="DQ48" s="81">
        <f t="shared" si="21"/>
        <v>8521.536695093504</v>
      </c>
    </row>
    <row r="49" spans="1:121" x14ac:dyDescent="0.55000000000000004">
      <c r="A49" s="55">
        <v>1985</v>
      </c>
      <c r="B49" s="55" t="s">
        <v>6</v>
      </c>
      <c r="C49" s="26">
        <f t="shared" si="4"/>
        <v>4800</v>
      </c>
      <c r="D49" s="26">
        <f t="shared" si="5"/>
        <v>9600</v>
      </c>
      <c r="E49" s="26">
        <f t="shared" si="6"/>
        <v>1</v>
      </c>
      <c r="F49" s="26">
        <f t="shared" si="24"/>
        <v>9600</v>
      </c>
      <c r="G49" s="26">
        <f t="shared" si="7"/>
        <v>9600</v>
      </c>
      <c r="H49" s="60">
        <f>IF(B49="DRY",'WMC Loss Pathfinder-McConaugy'!$J$49,IF(B49="wet",'WMC Loss Pathfinder-McConaugy'!$J$48,'WMC Loss Pathfinder-McConaugy'!$J$47))</f>
        <v>0.94365584624313381</v>
      </c>
      <c r="I49" s="26">
        <f t="shared" si="8"/>
        <v>9059.096123934085</v>
      </c>
      <c r="J49" s="26"/>
      <c r="O49">
        <f t="shared" si="9"/>
        <v>1950</v>
      </c>
      <c r="P49">
        <f t="shared" si="10"/>
        <v>3</v>
      </c>
      <c r="Q49" s="1">
        <v>18323</v>
      </c>
      <c r="R49" s="18">
        <f t="shared" si="11"/>
        <v>195003</v>
      </c>
      <c r="S49" s="1" t="str">
        <f t="shared" si="12"/>
        <v>Normal</v>
      </c>
      <c r="T49" s="2">
        <v>10699.999999999989</v>
      </c>
      <c r="U49" s="63">
        <f t="shared" si="2"/>
        <v>0</v>
      </c>
      <c r="V49" s="70">
        <f t="shared" si="15"/>
        <v>8967.9820721664801</v>
      </c>
      <c r="W49" s="63">
        <f t="shared" si="22"/>
        <v>0</v>
      </c>
      <c r="X49" s="63">
        <f t="shared" si="23"/>
        <v>8967.9820721664801</v>
      </c>
      <c r="Y49" s="70">
        <f>X49*INDEX('WMC Loss McConaughy-GI'!$B$54:$D$65,MATCH('Score Analysis'!P49,'WMC Loss McConaughy-GI'!$E$54:$E$65,0),MATCH('Score Analysis'!S49,'WMC Loss McConaughy-GI'!$B$53:$D$53,0))</f>
        <v>8563.0743152872928</v>
      </c>
      <c r="AA49">
        <v>1985</v>
      </c>
      <c r="AB49" t="s">
        <v>6</v>
      </c>
      <c r="AC49" s="70">
        <f t="shared" si="14"/>
        <v>8123.358252140647</v>
      </c>
      <c r="AD49" s="87"/>
      <c r="AG49" s="79">
        <v>1980</v>
      </c>
      <c r="AH49" s="80">
        <v>0</v>
      </c>
      <c r="AI49" s="80">
        <v>0</v>
      </c>
      <c r="AJ49" s="80">
        <v>0</v>
      </c>
      <c r="AK49" s="80">
        <v>4454.1539372008065</v>
      </c>
      <c r="AL49" s="80">
        <v>0</v>
      </c>
      <c r="AM49" s="80">
        <v>0</v>
      </c>
      <c r="AN49" s="80">
        <v>0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81">
        <f t="shared" si="16"/>
        <v>4454.1539372008065</v>
      </c>
      <c r="AV49" s="79">
        <v>1980</v>
      </c>
      <c r="AW49" s="80">
        <v>0</v>
      </c>
      <c r="AX49" s="80">
        <v>0</v>
      </c>
      <c r="AY49" s="80">
        <v>0</v>
      </c>
      <c r="AZ49" s="80">
        <v>4700.0000000000173</v>
      </c>
      <c r="BA49" s="80">
        <v>0</v>
      </c>
      <c r="BB49" s="80">
        <v>0</v>
      </c>
      <c r="BC49" s="80">
        <v>4158.1213545513629</v>
      </c>
      <c r="BD49" s="80">
        <v>0</v>
      </c>
      <c r="BE49" s="80">
        <v>0</v>
      </c>
      <c r="BF49" s="80">
        <v>0</v>
      </c>
      <c r="BG49" s="80">
        <v>0</v>
      </c>
      <c r="BH49" s="80">
        <v>0</v>
      </c>
      <c r="BI49" s="81">
        <f t="shared" si="17"/>
        <v>8858.1213545513801</v>
      </c>
      <c r="BK49" s="79">
        <v>1980</v>
      </c>
      <c r="BL49" s="80">
        <v>0</v>
      </c>
      <c r="BM49" s="80">
        <v>0</v>
      </c>
      <c r="BN49" s="80">
        <v>0</v>
      </c>
      <c r="BO49" s="80">
        <v>4700.0000000000173</v>
      </c>
      <c r="BP49" s="80">
        <v>0</v>
      </c>
      <c r="BQ49" s="80">
        <v>0</v>
      </c>
      <c r="BR49" s="80">
        <v>4158.1213545513629</v>
      </c>
      <c r="BS49" s="80">
        <v>0</v>
      </c>
      <c r="BT49" s="80">
        <v>0</v>
      </c>
      <c r="BU49" s="80">
        <v>0</v>
      </c>
      <c r="BV49" s="80">
        <v>0</v>
      </c>
      <c r="BW49" s="80">
        <v>0</v>
      </c>
      <c r="BX49" s="81">
        <f t="shared" si="18"/>
        <v>8858.1213545513801</v>
      </c>
      <c r="BZ49" s="79">
        <v>1980</v>
      </c>
      <c r="CA49" s="80">
        <v>0</v>
      </c>
      <c r="CB49" s="80">
        <v>0</v>
      </c>
      <c r="CC49" s="80">
        <v>0</v>
      </c>
      <c r="CD49" s="80">
        <v>4074.0434812561257</v>
      </c>
      <c r="CE49" s="80">
        <v>0</v>
      </c>
      <c r="CF49" s="80">
        <v>0</v>
      </c>
      <c r="CG49" s="80">
        <v>0</v>
      </c>
      <c r="CH49" s="80">
        <v>0</v>
      </c>
      <c r="CI49" s="80">
        <v>0</v>
      </c>
      <c r="CJ49" s="80">
        <v>0</v>
      </c>
      <c r="CK49" s="80">
        <v>0</v>
      </c>
      <c r="CL49" s="80">
        <v>0</v>
      </c>
      <c r="CM49" s="81">
        <f t="shared" si="19"/>
        <v>4074.0434812561257</v>
      </c>
      <c r="CO49" s="79">
        <v>1980</v>
      </c>
      <c r="CP49" s="80">
        <v>0</v>
      </c>
      <c r="CQ49" s="80">
        <v>0</v>
      </c>
      <c r="CR49" s="80">
        <v>0</v>
      </c>
      <c r="CS49" s="80">
        <v>4298.9094296856156</v>
      </c>
      <c r="CT49" s="80">
        <v>0</v>
      </c>
      <c r="CU49" s="80">
        <v>0</v>
      </c>
      <c r="CV49" s="80">
        <v>3720.2649211684479</v>
      </c>
      <c r="CW49" s="80">
        <v>0</v>
      </c>
      <c r="CX49" s="80">
        <v>0</v>
      </c>
      <c r="CY49" s="80">
        <v>0</v>
      </c>
      <c r="CZ49" s="80">
        <v>0</v>
      </c>
      <c r="DA49" s="80">
        <v>0</v>
      </c>
      <c r="DB49" s="81">
        <f t="shared" si="20"/>
        <v>8019.174350854064</v>
      </c>
      <c r="DD49" s="79">
        <v>1980</v>
      </c>
      <c r="DE49" s="80">
        <v>0</v>
      </c>
      <c r="DF49" s="80">
        <v>0</v>
      </c>
      <c r="DG49" s="80">
        <v>0</v>
      </c>
      <c r="DH49" s="80">
        <v>4298.9094296856156</v>
      </c>
      <c r="DI49" s="80">
        <v>0</v>
      </c>
      <c r="DJ49" s="80">
        <v>0</v>
      </c>
      <c r="DK49" s="80">
        <v>3720.2649211684479</v>
      </c>
      <c r="DL49" s="80">
        <v>0</v>
      </c>
      <c r="DM49" s="80">
        <v>0</v>
      </c>
      <c r="DN49" s="80">
        <v>0</v>
      </c>
      <c r="DO49" s="80">
        <v>0</v>
      </c>
      <c r="DP49" s="80">
        <v>0</v>
      </c>
      <c r="DQ49" s="81">
        <f t="shared" si="21"/>
        <v>8019.174350854064</v>
      </c>
    </row>
    <row r="50" spans="1:121" x14ac:dyDescent="0.55000000000000004">
      <c r="A50" s="55">
        <v>1986</v>
      </c>
      <c r="B50" s="55" t="s">
        <v>6</v>
      </c>
      <c r="C50" s="26">
        <f t="shared" si="4"/>
        <v>4800</v>
      </c>
      <c r="D50" s="26">
        <f t="shared" si="5"/>
        <v>9600</v>
      </c>
      <c r="E50" s="26">
        <f t="shared" si="6"/>
        <v>1</v>
      </c>
      <c r="F50" s="26">
        <f t="shared" si="24"/>
        <v>9600</v>
      </c>
      <c r="G50" s="26">
        <f t="shared" si="7"/>
        <v>9600</v>
      </c>
      <c r="H50" s="60">
        <f>IF(B50="DRY",'WMC Loss Pathfinder-McConaugy'!$J$49,IF(B50="wet",'WMC Loss Pathfinder-McConaugy'!$J$48,'WMC Loss Pathfinder-McConaugy'!$J$47))</f>
        <v>0.94365584624313381</v>
      </c>
      <c r="I50" s="26">
        <f t="shared" si="8"/>
        <v>9059.096123934085</v>
      </c>
      <c r="J50" s="26"/>
      <c r="O50">
        <f t="shared" si="9"/>
        <v>1950</v>
      </c>
      <c r="P50">
        <f t="shared" si="10"/>
        <v>4</v>
      </c>
      <c r="Q50" s="1">
        <v>18354</v>
      </c>
      <c r="R50" s="18">
        <f t="shared" si="11"/>
        <v>195004</v>
      </c>
      <c r="S50" s="1" t="str">
        <f t="shared" si="12"/>
        <v>Normal</v>
      </c>
      <c r="T50" s="2">
        <v>28600.000000000007</v>
      </c>
      <c r="U50" s="63">
        <f t="shared" si="2"/>
        <v>0</v>
      </c>
      <c r="V50" s="70">
        <f t="shared" si="15"/>
        <v>0</v>
      </c>
      <c r="W50" s="63">
        <f t="shared" si="22"/>
        <v>0</v>
      </c>
      <c r="X50" s="63">
        <f t="shared" si="23"/>
        <v>0</v>
      </c>
      <c r="Y50" s="70">
        <f>X50*INDEX('WMC Loss McConaughy-GI'!$B$54:$D$65,MATCH('Score Analysis'!P50,'WMC Loss McConaughy-GI'!$E$54:$E$65,0),MATCH('Score Analysis'!S50,'WMC Loss McConaughy-GI'!$B$53:$D$53,0))</f>
        <v>0</v>
      </c>
      <c r="AA50">
        <v>1986</v>
      </c>
      <c r="AB50" t="s">
        <v>6</v>
      </c>
      <c r="AC50" s="70">
        <f t="shared" si="14"/>
        <v>8516.2145162644083</v>
      </c>
      <c r="AD50" s="87"/>
      <c r="AG50" s="79">
        <v>1981</v>
      </c>
      <c r="AH50" s="80">
        <v>0</v>
      </c>
      <c r="AI50" s="80">
        <v>0</v>
      </c>
      <c r="AJ50" s="80">
        <v>8967.9820721664801</v>
      </c>
      <c r="AK50" s="80">
        <v>0</v>
      </c>
      <c r="AL50" s="80">
        <v>0</v>
      </c>
      <c r="AM50" s="80">
        <v>0</v>
      </c>
      <c r="AN50" s="80">
        <v>0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81">
        <f t="shared" si="16"/>
        <v>8967.9820721664801</v>
      </c>
      <c r="AV50" s="79">
        <v>1981</v>
      </c>
      <c r="AW50" s="80">
        <v>0</v>
      </c>
      <c r="AX50" s="80">
        <v>0</v>
      </c>
      <c r="AY50" s="80">
        <v>8967.9820721664801</v>
      </c>
      <c r="AZ50" s="80">
        <v>0</v>
      </c>
      <c r="BA50" s="80">
        <v>0</v>
      </c>
      <c r="BB50" s="80">
        <v>0</v>
      </c>
      <c r="BC50" s="80">
        <v>0</v>
      </c>
      <c r="BD50" s="80">
        <v>0</v>
      </c>
      <c r="BE50" s="80">
        <v>0</v>
      </c>
      <c r="BF50" s="80">
        <v>0</v>
      </c>
      <c r="BG50" s="80">
        <v>0</v>
      </c>
      <c r="BH50" s="80">
        <v>0</v>
      </c>
      <c r="BI50" s="81">
        <f t="shared" si="17"/>
        <v>8967.9820721664801</v>
      </c>
      <c r="BK50" s="79">
        <v>1981</v>
      </c>
      <c r="BL50" s="80">
        <v>0</v>
      </c>
      <c r="BM50" s="80">
        <v>0</v>
      </c>
      <c r="BN50" s="80">
        <v>8967.9820721664801</v>
      </c>
      <c r="BO50" s="80">
        <v>0</v>
      </c>
      <c r="BP50" s="80">
        <v>0</v>
      </c>
      <c r="BQ50" s="80">
        <v>0</v>
      </c>
      <c r="BR50" s="80">
        <v>0</v>
      </c>
      <c r="BS50" s="80">
        <v>0</v>
      </c>
      <c r="BT50" s="80">
        <v>0</v>
      </c>
      <c r="BU50" s="80">
        <v>0</v>
      </c>
      <c r="BV50" s="80">
        <v>0</v>
      </c>
      <c r="BW50" s="80">
        <v>0</v>
      </c>
      <c r="BX50" s="81">
        <f t="shared" si="18"/>
        <v>8967.9820721664801</v>
      </c>
      <c r="BZ50" s="79">
        <v>1981</v>
      </c>
      <c r="CA50" s="80">
        <v>0</v>
      </c>
      <c r="CB50" s="80">
        <v>0</v>
      </c>
      <c r="CC50" s="80">
        <v>8321.2188257646721</v>
      </c>
      <c r="CD50" s="80">
        <v>0</v>
      </c>
      <c r="CE50" s="80">
        <v>0</v>
      </c>
      <c r="CF50" s="80">
        <v>0</v>
      </c>
      <c r="CG50" s="80">
        <v>0</v>
      </c>
      <c r="CH50" s="80">
        <v>0</v>
      </c>
      <c r="CI50" s="80">
        <v>0</v>
      </c>
      <c r="CJ50" s="80">
        <v>0</v>
      </c>
      <c r="CK50" s="80">
        <v>0</v>
      </c>
      <c r="CL50" s="80">
        <v>0</v>
      </c>
      <c r="CM50" s="81">
        <f t="shared" si="19"/>
        <v>8321.2188257646721</v>
      </c>
      <c r="CO50" s="79">
        <v>1981</v>
      </c>
      <c r="CP50" s="80">
        <v>0</v>
      </c>
      <c r="CQ50" s="80">
        <v>0</v>
      </c>
      <c r="CR50" s="80">
        <v>8321.2188257646721</v>
      </c>
      <c r="CS50" s="80">
        <v>0</v>
      </c>
      <c r="CT50" s="80">
        <v>0</v>
      </c>
      <c r="CU50" s="80">
        <v>0</v>
      </c>
      <c r="CV50" s="80">
        <v>0</v>
      </c>
      <c r="CW50" s="80">
        <v>0</v>
      </c>
      <c r="CX50" s="80">
        <v>0</v>
      </c>
      <c r="CY50" s="80">
        <v>0</v>
      </c>
      <c r="CZ50" s="80">
        <v>0</v>
      </c>
      <c r="DA50" s="80">
        <v>0</v>
      </c>
      <c r="DB50" s="81">
        <f t="shared" si="20"/>
        <v>8321.2188257646721</v>
      </c>
      <c r="DD50" s="79">
        <v>1981</v>
      </c>
      <c r="DE50" s="80">
        <v>0</v>
      </c>
      <c r="DF50" s="80">
        <v>0</v>
      </c>
      <c r="DG50" s="80">
        <v>8321.2188257646721</v>
      </c>
      <c r="DH50" s="80">
        <v>0</v>
      </c>
      <c r="DI50" s="80">
        <v>0</v>
      </c>
      <c r="DJ50" s="80">
        <v>0</v>
      </c>
      <c r="DK50" s="80">
        <v>0</v>
      </c>
      <c r="DL50" s="80">
        <v>0</v>
      </c>
      <c r="DM50" s="80">
        <v>0</v>
      </c>
      <c r="DN50" s="80">
        <v>0</v>
      </c>
      <c r="DO50" s="80">
        <v>0</v>
      </c>
      <c r="DP50" s="80">
        <v>0</v>
      </c>
      <c r="DQ50" s="81">
        <f t="shared" si="21"/>
        <v>8321.2188257646721</v>
      </c>
    </row>
    <row r="51" spans="1:121" x14ac:dyDescent="0.55000000000000004">
      <c r="A51" s="55">
        <v>1987</v>
      </c>
      <c r="B51" s="55" t="s">
        <v>6</v>
      </c>
      <c r="C51" s="26">
        <f t="shared" si="4"/>
        <v>4800</v>
      </c>
      <c r="D51" s="26">
        <f t="shared" si="5"/>
        <v>9600</v>
      </c>
      <c r="E51" s="26">
        <f t="shared" si="6"/>
        <v>1</v>
      </c>
      <c r="F51" s="26">
        <f t="shared" si="24"/>
        <v>9600</v>
      </c>
      <c r="G51" s="26">
        <f t="shared" si="7"/>
        <v>9600</v>
      </c>
      <c r="H51" s="60">
        <f>IF(B51="DRY",'WMC Loss Pathfinder-McConaugy'!$J$49,IF(B51="wet",'WMC Loss Pathfinder-McConaugy'!$J$48,'WMC Loss Pathfinder-McConaugy'!$J$47))</f>
        <v>0.94365584624313381</v>
      </c>
      <c r="I51" s="26">
        <f t="shared" si="8"/>
        <v>9059.096123934085</v>
      </c>
      <c r="J51" s="26"/>
      <c r="O51">
        <f t="shared" si="9"/>
        <v>1950</v>
      </c>
      <c r="P51">
        <f t="shared" si="10"/>
        <v>5</v>
      </c>
      <c r="Q51" s="1">
        <v>18384</v>
      </c>
      <c r="R51" s="18">
        <f t="shared" si="11"/>
        <v>195005</v>
      </c>
      <c r="S51" s="1" t="str">
        <f t="shared" si="12"/>
        <v>Normal</v>
      </c>
      <c r="T51" s="2">
        <v>1900.0000000000057</v>
      </c>
      <c r="U51" s="63">
        <f t="shared" si="2"/>
        <v>0</v>
      </c>
      <c r="V51" s="70">
        <f t="shared" si="15"/>
        <v>0</v>
      </c>
      <c r="W51" s="63">
        <f t="shared" si="22"/>
        <v>0</v>
      </c>
      <c r="X51" s="63">
        <f t="shared" si="23"/>
        <v>0</v>
      </c>
      <c r="Y51" s="70">
        <f>X51*INDEX('WMC Loss McConaughy-GI'!$B$54:$D$65,MATCH('Score Analysis'!P51,'WMC Loss McConaughy-GI'!$E$54:$E$65,0),MATCH('Score Analysis'!S51,'WMC Loss McConaughy-GI'!$B$53:$D$53,0))</f>
        <v>0</v>
      </c>
      <c r="AA51">
        <v>1987</v>
      </c>
      <c r="AB51" t="s">
        <v>6</v>
      </c>
      <c r="AC51" s="70">
        <f t="shared" si="14"/>
        <v>7385.5618733972451</v>
      </c>
      <c r="AD51" s="87"/>
      <c r="AG51" s="79">
        <v>1982</v>
      </c>
      <c r="AH51" s="80">
        <v>0</v>
      </c>
      <c r="AI51" s="80">
        <v>0</v>
      </c>
      <c r="AJ51" s="80">
        <v>4376.0663194245953</v>
      </c>
      <c r="AK51" s="80">
        <v>0</v>
      </c>
      <c r="AL51" s="80">
        <v>0</v>
      </c>
      <c r="AM51" s="80">
        <v>0</v>
      </c>
      <c r="AN51" s="80">
        <v>0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81">
        <f t="shared" si="16"/>
        <v>4376.0663194245953</v>
      </c>
      <c r="AV51" s="79">
        <v>1982</v>
      </c>
      <c r="AW51" s="80">
        <v>0</v>
      </c>
      <c r="AX51" s="80">
        <v>0</v>
      </c>
      <c r="AY51" s="80">
        <v>4376.0663194245953</v>
      </c>
      <c r="AZ51" s="80">
        <v>0</v>
      </c>
      <c r="BA51" s="80">
        <v>0</v>
      </c>
      <c r="BB51" s="80">
        <v>0</v>
      </c>
      <c r="BC51" s="80">
        <v>0</v>
      </c>
      <c r="BD51" s="80">
        <v>0</v>
      </c>
      <c r="BE51" s="80">
        <v>0</v>
      </c>
      <c r="BF51" s="80">
        <v>0</v>
      </c>
      <c r="BG51" s="80">
        <v>0</v>
      </c>
      <c r="BH51" s="80">
        <v>0</v>
      </c>
      <c r="BI51" s="81">
        <f t="shared" si="17"/>
        <v>4376.0663194245953</v>
      </c>
      <c r="BK51" s="79">
        <v>1982</v>
      </c>
      <c r="BL51" s="80">
        <v>0</v>
      </c>
      <c r="BM51" s="80">
        <v>0</v>
      </c>
      <c r="BN51" s="80">
        <v>4376.0663194245953</v>
      </c>
      <c r="BO51" s="80">
        <v>0</v>
      </c>
      <c r="BP51" s="80">
        <v>0</v>
      </c>
      <c r="BQ51" s="80">
        <v>0</v>
      </c>
      <c r="BR51" s="80">
        <v>0</v>
      </c>
      <c r="BS51" s="80">
        <v>0</v>
      </c>
      <c r="BT51" s="80">
        <v>0</v>
      </c>
      <c r="BU51" s="80">
        <v>0</v>
      </c>
      <c r="BV51" s="80">
        <v>0</v>
      </c>
      <c r="BW51" s="80">
        <v>0</v>
      </c>
      <c r="BX51" s="81">
        <f t="shared" si="18"/>
        <v>4376.0663194245953</v>
      </c>
      <c r="BZ51" s="79">
        <v>1982</v>
      </c>
      <c r="CA51" s="80">
        <v>0</v>
      </c>
      <c r="CB51" s="80">
        <v>0</v>
      </c>
      <c r="CC51" s="80">
        <v>4178.4852824539539</v>
      </c>
      <c r="CD51" s="80">
        <v>0</v>
      </c>
      <c r="CE51" s="80">
        <v>0</v>
      </c>
      <c r="CF51" s="80">
        <v>0</v>
      </c>
      <c r="CG51" s="80">
        <v>0</v>
      </c>
      <c r="CH51" s="80">
        <v>0</v>
      </c>
      <c r="CI51" s="80">
        <v>0</v>
      </c>
      <c r="CJ51" s="80">
        <v>0</v>
      </c>
      <c r="CK51" s="80">
        <v>0</v>
      </c>
      <c r="CL51" s="80">
        <v>0</v>
      </c>
      <c r="CM51" s="81">
        <f t="shared" si="19"/>
        <v>4178.4852824539539</v>
      </c>
      <c r="CO51" s="79">
        <v>1982</v>
      </c>
      <c r="CP51" s="80">
        <v>0</v>
      </c>
      <c r="CQ51" s="80">
        <v>0</v>
      </c>
      <c r="CR51" s="80">
        <v>4178.4852824539539</v>
      </c>
      <c r="CS51" s="80">
        <v>0</v>
      </c>
      <c r="CT51" s="80">
        <v>0</v>
      </c>
      <c r="CU51" s="80">
        <v>0</v>
      </c>
      <c r="CV51" s="80">
        <v>0</v>
      </c>
      <c r="CW51" s="80">
        <v>0</v>
      </c>
      <c r="CX51" s="80">
        <v>0</v>
      </c>
      <c r="CY51" s="80">
        <v>0</v>
      </c>
      <c r="CZ51" s="80">
        <v>0</v>
      </c>
      <c r="DA51" s="80">
        <v>0</v>
      </c>
      <c r="DB51" s="81">
        <f t="shared" si="20"/>
        <v>4178.4852824539539</v>
      </c>
      <c r="DD51" s="79">
        <v>1982</v>
      </c>
      <c r="DE51" s="80">
        <v>0</v>
      </c>
      <c r="DF51" s="80">
        <v>0</v>
      </c>
      <c r="DG51" s="80">
        <v>4178.4852824539539</v>
      </c>
      <c r="DH51" s="80">
        <v>0</v>
      </c>
      <c r="DI51" s="80">
        <v>0</v>
      </c>
      <c r="DJ51" s="80">
        <v>0</v>
      </c>
      <c r="DK51" s="80">
        <v>0</v>
      </c>
      <c r="DL51" s="80">
        <v>0</v>
      </c>
      <c r="DM51" s="80">
        <v>0</v>
      </c>
      <c r="DN51" s="80">
        <v>0</v>
      </c>
      <c r="DO51" s="80">
        <v>0</v>
      </c>
      <c r="DP51" s="80">
        <v>0</v>
      </c>
      <c r="DQ51" s="81">
        <f t="shared" si="21"/>
        <v>4178.4852824539539</v>
      </c>
    </row>
    <row r="52" spans="1:121" x14ac:dyDescent="0.55000000000000004">
      <c r="A52" s="55">
        <v>1988</v>
      </c>
      <c r="B52" s="55" t="s">
        <v>5</v>
      </c>
      <c r="C52" s="26">
        <f t="shared" si="4"/>
        <v>4800</v>
      </c>
      <c r="D52" s="26">
        <f t="shared" si="5"/>
        <v>4800</v>
      </c>
      <c r="E52" s="26">
        <f t="shared" si="6"/>
        <v>2</v>
      </c>
      <c r="F52" s="26">
        <f t="shared" si="24"/>
        <v>9600</v>
      </c>
      <c r="G52" s="26">
        <f t="shared" si="7"/>
        <v>9600</v>
      </c>
      <c r="H52" s="60">
        <f>IF(B52="DRY",'WMC Loss Pathfinder-McConaugy'!$J$49,IF(B52="wet",'WMC Loss Pathfinder-McConaugy'!$J$48,'WMC Loss Pathfinder-McConaugy'!$J$47))</f>
        <v>0.93951578575609662</v>
      </c>
      <c r="I52" s="26">
        <f t="shared" si="8"/>
        <v>9019.3515432585282</v>
      </c>
      <c r="J52" s="26"/>
      <c r="O52">
        <f t="shared" si="9"/>
        <v>1950</v>
      </c>
      <c r="P52">
        <f t="shared" si="10"/>
        <v>6</v>
      </c>
      <c r="Q52" s="1">
        <v>18415</v>
      </c>
      <c r="R52" s="18">
        <f t="shared" si="11"/>
        <v>195006</v>
      </c>
      <c r="S52" s="1" t="str">
        <f t="shared" si="12"/>
        <v>Normal</v>
      </c>
      <c r="T52" s="2">
        <v>87199.999999999985</v>
      </c>
      <c r="U52" s="63">
        <f t="shared" si="2"/>
        <v>0</v>
      </c>
      <c r="V52" s="70">
        <f t="shared" si="15"/>
        <v>0</v>
      </c>
      <c r="W52" s="63">
        <f t="shared" si="22"/>
        <v>0</v>
      </c>
      <c r="X52" s="63">
        <f t="shared" si="23"/>
        <v>0</v>
      </c>
      <c r="Y52" s="70">
        <f>X52*INDEX('WMC Loss McConaughy-GI'!$B$54:$D$65,MATCH('Score Analysis'!P52,'WMC Loss McConaughy-GI'!$E$54:$E$65,0),MATCH('Score Analysis'!S52,'WMC Loss McConaughy-GI'!$B$53:$D$53,0))</f>
        <v>0</v>
      </c>
      <c r="AA52">
        <v>1988</v>
      </c>
      <c r="AB52" t="s">
        <v>5</v>
      </c>
      <c r="AC52" s="70">
        <f t="shared" si="14"/>
        <v>8563.074315287291</v>
      </c>
      <c r="AD52" s="87"/>
      <c r="AG52" s="79">
        <v>1983</v>
      </c>
      <c r="AH52" s="80">
        <v>0</v>
      </c>
      <c r="AI52" s="80">
        <v>0</v>
      </c>
      <c r="AJ52" s="80">
        <v>4464.3186161150652</v>
      </c>
      <c r="AK52" s="80">
        <v>0</v>
      </c>
      <c r="AL52" s="80">
        <v>0</v>
      </c>
      <c r="AM52" s="80">
        <v>0</v>
      </c>
      <c r="AN52" s="80">
        <v>0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81">
        <f t="shared" si="16"/>
        <v>4464.3186161150652</v>
      </c>
      <c r="AV52" s="79">
        <v>1983</v>
      </c>
      <c r="AW52" s="80">
        <v>0</v>
      </c>
      <c r="AX52" s="80">
        <v>0</v>
      </c>
      <c r="AY52" s="80">
        <v>4464.3186161150652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1">
        <f t="shared" si="17"/>
        <v>4464.3186161150652</v>
      </c>
      <c r="BK52" s="79">
        <v>1983</v>
      </c>
      <c r="BL52" s="80">
        <v>0</v>
      </c>
      <c r="BM52" s="80">
        <v>0</v>
      </c>
      <c r="BN52" s="80">
        <v>8928.6372322301304</v>
      </c>
      <c r="BO52" s="80">
        <v>0</v>
      </c>
      <c r="BP52" s="80"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v>0</v>
      </c>
      <c r="BX52" s="81">
        <f t="shared" si="18"/>
        <v>8928.6372322301304</v>
      </c>
      <c r="BZ52" s="79">
        <v>1983</v>
      </c>
      <c r="CA52" s="80">
        <v>0</v>
      </c>
      <c r="CB52" s="80">
        <v>0</v>
      </c>
      <c r="CC52" s="80">
        <v>4239.4258482949808</v>
      </c>
      <c r="CD52" s="80">
        <v>0</v>
      </c>
      <c r="CE52" s="80">
        <v>0</v>
      </c>
      <c r="CF52" s="80">
        <v>0</v>
      </c>
      <c r="CG52" s="80">
        <v>0</v>
      </c>
      <c r="CH52" s="80">
        <v>0</v>
      </c>
      <c r="CI52" s="80">
        <v>0</v>
      </c>
      <c r="CJ52" s="80">
        <v>0</v>
      </c>
      <c r="CK52" s="80">
        <v>0</v>
      </c>
      <c r="CL52" s="80">
        <v>0</v>
      </c>
      <c r="CM52" s="81">
        <f t="shared" si="19"/>
        <v>4239.4258482949808</v>
      </c>
      <c r="CO52" s="79">
        <v>1983</v>
      </c>
      <c r="CP52" s="80">
        <v>0</v>
      </c>
      <c r="CQ52" s="80">
        <v>0</v>
      </c>
      <c r="CR52" s="80">
        <v>4239.4258482949808</v>
      </c>
      <c r="CS52" s="80">
        <v>0</v>
      </c>
      <c r="CT52" s="80">
        <v>0</v>
      </c>
      <c r="CU52" s="80">
        <v>0</v>
      </c>
      <c r="CV52" s="80">
        <v>0</v>
      </c>
      <c r="CW52" s="80">
        <v>0</v>
      </c>
      <c r="CX52" s="80">
        <v>0</v>
      </c>
      <c r="CY52" s="80">
        <v>0</v>
      </c>
      <c r="CZ52" s="80">
        <v>0</v>
      </c>
      <c r="DA52" s="80">
        <v>0</v>
      </c>
      <c r="DB52" s="81">
        <f t="shared" si="20"/>
        <v>4239.4258482949808</v>
      </c>
      <c r="DD52" s="79">
        <v>1983</v>
      </c>
      <c r="DE52" s="80">
        <v>0</v>
      </c>
      <c r="DF52" s="80">
        <v>0</v>
      </c>
      <c r="DG52" s="80">
        <v>8478.8516965899616</v>
      </c>
      <c r="DH52" s="80">
        <v>0</v>
      </c>
      <c r="DI52" s="80">
        <v>0</v>
      </c>
      <c r="DJ52" s="80">
        <v>0</v>
      </c>
      <c r="DK52" s="80">
        <v>0</v>
      </c>
      <c r="DL52" s="80">
        <v>0</v>
      </c>
      <c r="DM52" s="80">
        <v>0</v>
      </c>
      <c r="DN52" s="80">
        <v>0</v>
      </c>
      <c r="DO52" s="80">
        <v>0</v>
      </c>
      <c r="DP52" s="80">
        <v>0</v>
      </c>
      <c r="DQ52" s="81">
        <f t="shared" si="21"/>
        <v>8478.8516965899616</v>
      </c>
    </row>
    <row r="53" spans="1:121" x14ac:dyDescent="0.55000000000000004">
      <c r="A53" s="55">
        <v>1989</v>
      </c>
      <c r="B53" s="55" t="s">
        <v>5</v>
      </c>
      <c r="C53" s="26">
        <f t="shared" si="4"/>
        <v>4800</v>
      </c>
      <c r="D53" s="26">
        <f t="shared" si="5"/>
        <v>4800</v>
      </c>
      <c r="E53" s="26">
        <f t="shared" si="6"/>
        <v>1</v>
      </c>
      <c r="F53" s="26">
        <f t="shared" si="24"/>
        <v>4800</v>
      </c>
      <c r="G53" s="26">
        <f t="shared" si="7"/>
        <v>9600</v>
      </c>
      <c r="H53" s="60">
        <f>IF(B53="DRY",'WMC Loss Pathfinder-McConaugy'!$J$49,IF(B53="wet",'WMC Loss Pathfinder-McConaugy'!$J$48,'WMC Loss Pathfinder-McConaugy'!$J$47))</f>
        <v>0.93951578575609662</v>
      </c>
      <c r="I53" s="26">
        <f t="shared" si="8"/>
        <v>9019.3515432585282</v>
      </c>
      <c r="J53" s="26"/>
      <c r="O53">
        <f t="shared" si="9"/>
        <v>1950</v>
      </c>
      <c r="P53">
        <f t="shared" si="10"/>
        <v>7</v>
      </c>
      <c r="Q53" s="1">
        <v>18445</v>
      </c>
      <c r="R53" s="18">
        <f t="shared" si="11"/>
        <v>195007</v>
      </c>
      <c r="S53" s="1" t="str">
        <f t="shared" si="12"/>
        <v>Normal</v>
      </c>
      <c r="T53" s="2">
        <v>0</v>
      </c>
      <c r="U53" s="63">
        <f t="shared" si="2"/>
        <v>0</v>
      </c>
      <c r="V53" s="70">
        <f t="shared" si="15"/>
        <v>0</v>
      </c>
      <c r="W53" s="63">
        <f t="shared" si="22"/>
        <v>0</v>
      </c>
      <c r="X53" s="63">
        <f t="shared" si="23"/>
        <v>0</v>
      </c>
      <c r="Y53" s="70">
        <f>X53*INDEX('WMC Loss McConaughy-GI'!$B$54:$D$65,MATCH('Score Analysis'!P53,'WMC Loss McConaughy-GI'!$E$54:$E$65,0),MATCH('Score Analysis'!S53,'WMC Loss McConaughy-GI'!$B$53:$D$53,0))</f>
        <v>0</v>
      </c>
      <c r="AA53">
        <v>1989</v>
      </c>
      <c r="AB53" t="s">
        <v>5</v>
      </c>
      <c r="AC53" s="70">
        <f t="shared" si="14"/>
        <v>8525.5059096429832</v>
      </c>
      <c r="AD53" s="87"/>
      <c r="AG53" s="79">
        <v>1984</v>
      </c>
      <c r="AH53" s="80">
        <v>0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80">
        <v>0</v>
      </c>
      <c r="AO53" s="80">
        <v>8771.5034678677548</v>
      </c>
      <c r="AP53" s="80">
        <v>0</v>
      </c>
      <c r="AQ53" s="80">
        <v>0</v>
      </c>
      <c r="AR53" s="80">
        <v>0</v>
      </c>
      <c r="AS53" s="80">
        <v>0</v>
      </c>
      <c r="AT53" s="81">
        <f t="shared" si="16"/>
        <v>8771.5034678677548</v>
      </c>
      <c r="AV53" s="79">
        <v>1984</v>
      </c>
      <c r="AW53" s="80">
        <v>0</v>
      </c>
      <c r="AX53" s="80">
        <v>0</v>
      </c>
      <c r="AY53" s="80">
        <v>0</v>
      </c>
      <c r="AZ53" s="80">
        <v>0</v>
      </c>
      <c r="BA53" s="80">
        <v>0</v>
      </c>
      <c r="BB53" s="80">
        <v>0</v>
      </c>
      <c r="BC53" s="80">
        <v>0</v>
      </c>
      <c r="BD53" s="80">
        <v>8771.5034678677548</v>
      </c>
      <c r="BE53" s="80">
        <v>0</v>
      </c>
      <c r="BF53" s="80">
        <v>0</v>
      </c>
      <c r="BG53" s="80">
        <v>0</v>
      </c>
      <c r="BH53" s="80">
        <v>0</v>
      </c>
      <c r="BI53" s="81">
        <f t="shared" si="17"/>
        <v>8771.5034678677548</v>
      </c>
      <c r="BK53" s="79">
        <v>1984</v>
      </c>
      <c r="BL53" s="80">
        <v>0</v>
      </c>
      <c r="BM53" s="80">
        <v>0</v>
      </c>
      <c r="BN53" s="80">
        <v>0</v>
      </c>
      <c r="BO53" s="80">
        <v>0</v>
      </c>
      <c r="BP53" s="80">
        <v>0</v>
      </c>
      <c r="BQ53" s="80">
        <v>0</v>
      </c>
      <c r="BR53" s="80">
        <v>0</v>
      </c>
      <c r="BS53" s="80">
        <v>8771.5034678677548</v>
      </c>
      <c r="BT53" s="80">
        <v>0</v>
      </c>
      <c r="BU53" s="80">
        <v>0</v>
      </c>
      <c r="BV53" s="80">
        <v>0</v>
      </c>
      <c r="BW53" s="80">
        <v>0</v>
      </c>
      <c r="BX53" s="81">
        <f t="shared" si="18"/>
        <v>8771.5034678677548</v>
      </c>
      <c r="BZ53" s="79">
        <v>1984</v>
      </c>
      <c r="CA53" s="80">
        <v>0</v>
      </c>
      <c r="CB53" s="80">
        <v>0</v>
      </c>
      <c r="CC53" s="80">
        <v>0</v>
      </c>
      <c r="CD53" s="80">
        <v>0</v>
      </c>
      <c r="CE53" s="80">
        <v>0</v>
      </c>
      <c r="CF53" s="80">
        <v>0</v>
      </c>
      <c r="CG53" s="80">
        <v>0</v>
      </c>
      <c r="CH53" s="80">
        <v>7385.5618733972451</v>
      </c>
      <c r="CI53" s="80">
        <v>0</v>
      </c>
      <c r="CJ53" s="80">
        <v>0</v>
      </c>
      <c r="CK53" s="80">
        <v>0</v>
      </c>
      <c r="CL53" s="80">
        <v>0</v>
      </c>
      <c r="CM53" s="81">
        <f t="shared" si="19"/>
        <v>7385.5618733972451</v>
      </c>
      <c r="CO53" s="79">
        <v>1984</v>
      </c>
      <c r="CP53" s="80">
        <v>0</v>
      </c>
      <c r="CQ53" s="80">
        <v>0</v>
      </c>
      <c r="CR53" s="80">
        <v>0</v>
      </c>
      <c r="CS53" s="80">
        <v>0</v>
      </c>
      <c r="CT53" s="80">
        <v>0</v>
      </c>
      <c r="CU53" s="80">
        <v>0</v>
      </c>
      <c r="CV53" s="80">
        <v>0</v>
      </c>
      <c r="CW53" s="80">
        <v>7385.5618733972451</v>
      </c>
      <c r="CX53" s="80">
        <v>0</v>
      </c>
      <c r="CY53" s="80">
        <v>0</v>
      </c>
      <c r="CZ53" s="80">
        <v>0</v>
      </c>
      <c r="DA53" s="80">
        <v>0</v>
      </c>
      <c r="DB53" s="81">
        <f t="shared" si="20"/>
        <v>7385.5618733972451</v>
      </c>
      <c r="DD53" s="79">
        <v>1984</v>
      </c>
      <c r="DE53" s="80">
        <v>0</v>
      </c>
      <c r="DF53" s="80">
        <v>0</v>
      </c>
      <c r="DG53" s="80">
        <v>0</v>
      </c>
      <c r="DH53" s="80">
        <v>0</v>
      </c>
      <c r="DI53" s="80">
        <v>0</v>
      </c>
      <c r="DJ53" s="80">
        <v>0</v>
      </c>
      <c r="DK53" s="80">
        <v>0</v>
      </c>
      <c r="DL53" s="80">
        <v>7385.5618733972451</v>
      </c>
      <c r="DM53" s="80">
        <v>0</v>
      </c>
      <c r="DN53" s="80">
        <v>0</v>
      </c>
      <c r="DO53" s="80">
        <v>0</v>
      </c>
      <c r="DP53" s="80">
        <v>0</v>
      </c>
      <c r="DQ53" s="81">
        <f t="shared" si="21"/>
        <v>7385.5618733972451</v>
      </c>
    </row>
    <row r="54" spans="1:121" x14ac:dyDescent="0.55000000000000004">
      <c r="A54" s="55">
        <v>1990</v>
      </c>
      <c r="B54" s="55" t="s">
        <v>5</v>
      </c>
      <c r="C54" s="26">
        <f t="shared" si="4"/>
        <v>4800</v>
      </c>
      <c r="D54" s="26">
        <f t="shared" si="5"/>
        <v>4800</v>
      </c>
      <c r="E54" s="26">
        <f t="shared" si="6"/>
        <v>2</v>
      </c>
      <c r="F54" s="26">
        <f t="shared" si="24"/>
        <v>9600</v>
      </c>
      <c r="G54" s="26">
        <f t="shared" si="7"/>
        <v>9600</v>
      </c>
      <c r="H54" s="60">
        <f>IF(B54="DRY",'WMC Loss Pathfinder-McConaugy'!$J$49,IF(B54="wet",'WMC Loss Pathfinder-McConaugy'!$J$48,'WMC Loss Pathfinder-McConaugy'!$J$47))</f>
        <v>0.93951578575609662</v>
      </c>
      <c r="I54" s="26">
        <f t="shared" si="8"/>
        <v>9019.3515432585282</v>
      </c>
      <c r="J54" s="26"/>
      <c r="O54">
        <f t="shared" si="9"/>
        <v>1950</v>
      </c>
      <c r="P54">
        <f t="shared" si="10"/>
        <v>8</v>
      </c>
      <c r="Q54" s="1">
        <v>18476</v>
      </c>
      <c r="R54" s="18">
        <f t="shared" si="11"/>
        <v>195008</v>
      </c>
      <c r="S54" s="1" t="str">
        <f t="shared" si="12"/>
        <v>Normal</v>
      </c>
      <c r="T54" s="2">
        <v>27000</v>
      </c>
      <c r="U54" s="63">
        <f t="shared" si="2"/>
        <v>0</v>
      </c>
      <c r="V54" s="70">
        <f t="shared" si="15"/>
        <v>0</v>
      </c>
      <c r="W54" s="63">
        <f t="shared" si="22"/>
        <v>0</v>
      </c>
      <c r="X54" s="63">
        <f t="shared" si="23"/>
        <v>0</v>
      </c>
      <c r="Y54" s="70">
        <f>X54*INDEX('WMC Loss McConaughy-GI'!$B$54:$D$65,MATCH('Score Analysis'!P54,'WMC Loss McConaughy-GI'!$E$54:$E$65,0),MATCH('Score Analysis'!S54,'WMC Loss McConaughy-GI'!$B$53:$D$53,0))</f>
        <v>0</v>
      </c>
      <c r="AA54">
        <v>1990</v>
      </c>
      <c r="AB54" t="s">
        <v>5</v>
      </c>
      <c r="AC54" s="70">
        <f t="shared" si="14"/>
        <v>8525.5059096429832</v>
      </c>
      <c r="AD54" s="87"/>
      <c r="AG54" s="79">
        <v>1985</v>
      </c>
      <c r="AH54" s="80">
        <v>0</v>
      </c>
      <c r="AI54" s="80">
        <v>0</v>
      </c>
      <c r="AJ54" s="80">
        <v>0</v>
      </c>
      <c r="AK54" s="80">
        <v>0</v>
      </c>
      <c r="AL54" s="80">
        <v>8915.5596755839179</v>
      </c>
      <c r="AM54" s="80">
        <v>0</v>
      </c>
      <c r="AN54" s="80">
        <v>0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81">
        <f t="shared" si="16"/>
        <v>8915.5596755839179</v>
      </c>
      <c r="AV54" s="79">
        <v>1985</v>
      </c>
      <c r="AW54" s="80">
        <v>0</v>
      </c>
      <c r="AX54" s="80">
        <v>0</v>
      </c>
      <c r="AY54" s="80">
        <v>0</v>
      </c>
      <c r="AZ54" s="80">
        <v>0</v>
      </c>
      <c r="BA54" s="80">
        <v>8915.5596755839179</v>
      </c>
      <c r="BB54" s="80">
        <v>0</v>
      </c>
      <c r="BC54" s="80">
        <v>0</v>
      </c>
      <c r="BD54" s="80">
        <v>0</v>
      </c>
      <c r="BE54" s="80">
        <v>0</v>
      </c>
      <c r="BF54" s="80">
        <v>0</v>
      </c>
      <c r="BG54" s="80">
        <v>0</v>
      </c>
      <c r="BH54" s="80">
        <v>0</v>
      </c>
      <c r="BI54" s="81">
        <f t="shared" si="17"/>
        <v>8915.5596755839179</v>
      </c>
      <c r="BK54" s="79">
        <v>1985</v>
      </c>
      <c r="BL54" s="80">
        <v>0</v>
      </c>
      <c r="BM54" s="80">
        <v>0</v>
      </c>
      <c r="BN54" s="80">
        <v>0</v>
      </c>
      <c r="BO54" s="80">
        <v>0</v>
      </c>
      <c r="BP54" s="80">
        <v>8915.5596755839179</v>
      </c>
      <c r="BQ54" s="80">
        <v>0</v>
      </c>
      <c r="BR54" s="80">
        <v>0</v>
      </c>
      <c r="BS54" s="80">
        <v>0</v>
      </c>
      <c r="BT54" s="80">
        <v>0</v>
      </c>
      <c r="BU54" s="80">
        <v>0</v>
      </c>
      <c r="BV54" s="80">
        <v>0</v>
      </c>
      <c r="BW54" s="80">
        <v>0</v>
      </c>
      <c r="BX54" s="81">
        <f t="shared" si="18"/>
        <v>8915.5596755839179</v>
      </c>
      <c r="BZ54" s="79">
        <v>1985</v>
      </c>
      <c r="CA54" s="80">
        <v>0</v>
      </c>
      <c r="CB54" s="80">
        <v>0</v>
      </c>
      <c r="CC54" s="80">
        <v>0</v>
      </c>
      <c r="CD54" s="80">
        <v>0</v>
      </c>
      <c r="CE54" s="80">
        <v>8123.358252140647</v>
      </c>
      <c r="CF54" s="80">
        <v>0</v>
      </c>
      <c r="CG54" s="80">
        <v>0</v>
      </c>
      <c r="CH54" s="80">
        <v>0</v>
      </c>
      <c r="CI54" s="80">
        <v>0</v>
      </c>
      <c r="CJ54" s="80">
        <v>0</v>
      </c>
      <c r="CK54" s="80">
        <v>0</v>
      </c>
      <c r="CL54" s="80">
        <v>0</v>
      </c>
      <c r="CM54" s="81">
        <f t="shared" si="19"/>
        <v>8123.358252140647</v>
      </c>
      <c r="CO54" s="79">
        <v>1985</v>
      </c>
      <c r="CP54" s="80">
        <v>0</v>
      </c>
      <c r="CQ54" s="80">
        <v>0</v>
      </c>
      <c r="CR54" s="80">
        <v>0</v>
      </c>
      <c r="CS54" s="80">
        <v>0</v>
      </c>
      <c r="CT54" s="80">
        <v>8123.358252140647</v>
      </c>
      <c r="CU54" s="80">
        <v>0</v>
      </c>
      <c r="CV54" s="80">
        <v>0</v>
      </c>
      <c r="CW54" s="80">
        <v>0</v>
      </c>
      <c r="CX54" s="80">
        <v>0</v>
      </c>
      <c r="CY54" s="80">
        <v>0</v>
      </c>
      <c r="CZ54" s="80">
        <v>0</v>
      </c>
      <c r="DA54" s="80">
        <v>0</v>
      </c>
      <c r="DB54" s="81">
        <f t="shared" si="20"/>
        <v>8123.358252140647</v>
      </c>
      <c r="DD54" s="79">
        <v>1985</v>
      </c>
      <c r="DE54" s="80">
        <v>0</v>
      </c>
      <c r="DF54" s="80">
        <v>0</v>
      </c>
      <c r="DG54" s="80">
        <v>0</v>
      </c>
      <c r="DH54" s="80">
        <v>0</v>
      </c>
      <c r="DI54" s="80">
        <v>8123.358252140647</v>
      </c>
      <c r="DJ54" s="80">
        <v>0</v>
      </c>
      <c r="DK54" s="80">
        <v>0</v>
      </c>
      <c r="DL54" s="80">
        <v>0</v>
      </c>
      <c r="DM54" s="80">
        <v>0</v>
      </c>
      <c r="DN54" s="80">
        <v>0</v>
      </c>
      <c r="DO54" s="80">
        <v>0</v>
      </c>
      <c r="DP54" s="80">
        <v>0</v>
      </c>
      <c r="DQ54" s="81">
        <f t="shared" si="21"/>
        <v>8123.358252140647</v>
      </c>
    </row>
    <row r="55" spans="1:121" x14ac:dyDescent="0.55000000000000004">
      <c r="A55" s="55">
        <v>1991</v>
      </c>
      <c r="B55" s="55" t="s">
        <v>7</v>
      </c>
      <c r="C55" s="26">
        <f t="shared" si="4"/>
        <v>4800</v>
      </c>
      <c r="D55" s="26">
        <f t="shared" si="5"/>
        <v>4800</v>
      </c>
      <c r="E55" s="26">
        <f t="shared" si="6"/>
        <v>2</v>
      </c>
      <c r="F55" s="26">
        <f t="shared" si="24"/>
        <v>4800</v>
      </c>
      <c r="G55" s="26">
        <f t="shared" si="7"/>
        <v>4800</v>
      </c>
      <c r="H55" s="60">
        <f>IF(B55="DRY",'WMC Loss Pathfinder-McConaugy'!$J$49,IF(B55="wet",'WMC Loss Pathfinder-McConaugy'!$J$48,'WMC Loss Pathfinder-McConaugy'!$J$47))</f>
        <v>0.92094309124217344</v>
      </c>
      <c r="I55" s="26">
        <f t="shared" si="8"/>
        <v>4420.5268379624322</v>
      </c>
      <c r="J55" s="26"/>
      <c r="O55">
        <f t="shared" si="9"/>
        <v>1950</v>
      </c>
      <c r="P55">
        <f t="shared" si="10"/>
        <v>9</v>
      </c>
      <c r="Q55" s="1">
        <v>18507</v>
      </c>
      <c r="R55" s="18">
        <f t="shared" si="11"/>
        <v>195009</v>
      </c>
      <c r="S55" s="1" t="str">
        <f t="shared" si="12"/>
        <v>Normal</v>
      </c>
      <c r="T55" s="2">
        <v>9399.9999999999982</v>
      </c>
      <c r="U55" s="63">
        <f t="shared" si="2"/>
        <v>9019.3515432585282</v>
      </c>
      <c r="V55" s="70">
        <f t="shared" si="15"/>
        <v>9019.3515432585282</v>
      </c>
      <c r="W55" s="63">
        <f t="shared" si="22"/>
        <v>34.212667964227393</v>
      </c>
      <c r="X55" s="63">
        <f t="shared" si="23"/>
        <v>0</v>
      </c>
      <c r="Y55" s="70">
        <f>X55*INDEX('WMC Loss McConaughy-GI'!$B$54:$D$65,MATCH('Score Analysis'!P55,'WMC Loss McConaughy-GI'!$E$54:$E$65,0),MATCH('Score Analysis'!S55,'WMC Loss McConaughy-GI'!$B$53:$D$53,0))</f>
        <v>0</v>
      </c>
      <c r="AA55">
        <v>1991</v>
      </c>
      <c r="AB55" t="s">
        <v>7</v>
      </c>
      <c r="AC55" s="70">
        <f t="shared" si="14"/>
        <v>8284.7115022508151</v>
      </c>
      <c r="AD55" s="87"/>
      <c r="AG55" s="79">
        <v>1986</v>
      </c>
      <c r="AH55" s="80">
        <v>0</v>
      </c>
      <c r="AI55" s="80">
        <v>0</v>
      </c>
      <c r="AJ55" s="80">
        <v>8967.9820721664801</v>
      </c>
      <c r="AK55" s="80">
        <v>0</v>
      </c>
      <c r="AL55" s="80">
        <v>0</v>
      </c>
      <c r="AM55" s="80">
        <v>0</v>
      </c>
      <c r="AN55" s="80">
        <v>0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81">
        <f t="shared" si="16"/>
        <v>8967.9820721664801</v>
      </c>
      <c r="AV55" s="79">
        <v>1986</v>
      </c>
      <c r="AW55" s="80">
        <v>0</v>
      </c>
      <c r="AX55" s="80">
        <v>0</v>
      </c>
      <c r="AY55" s="80">
        <v>8967.9820721664801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1">
        <f t="shared" si="17"/>
        <v>8967.9820721664801</v>
      </c>
      <c r="BK55" s="79">
        <v>1986</v>
      </c>
      <c r="BL55" s="80">
        <v>0</v>
      </c>
      <c r="BM55" s="80">
        <v>0</v>
      </c>
      <c r="BN55" s="80">
        <v>8967.9820721664801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v>0</v>
      </c>
      <c r="BX55" s="81">
        <f t="shared" si="18"/>
        <v>8967.9820721664801</v>
      </c>
      <c r="BZ55" s="79">
        <v>1986</v>
      </c>
      <c r="CA55" s="80">
        <v>0</v>
      </c>
      <c r="CB55" s="80">
        <v>0</v>
      </c>
      <c r="CC55" s="80">
        <v>8516.2145162644083</v>
      </c>
      <c r="CD55" s="80">
        <v>0</v>
      </c>
      <c r="CE55" s="80">
        <v>0</v>
      </c>
      <c r="CF55" s="80">
        <v>0</v>
      </c>
      <c r="CG55" s="80">
        <v>0</v>
      </c>
      <c r="CH55" s="80">
        <v>0</v>
      </c>
      <c r="CI55" s="80">
        <v>0</v>
      </c>
      <c r="CJ55" s="80">
        <v>0</v>
      </c>
      <c r="CK55" s="80">
        <v>0</v>
      </c>
      <c r="CL55" s="80">
        <v>0</v>
      </c>
      <c r="CM55" s="81">
        <f t="shared" si="19"/>
        <v>8516.2145162644083</v>
      </c>
      <c r="CO55" s="79">
        <v>1986</v>
      </c>
      <c r="CP55" s="80">
        <v>0</v>
      </c>
      <c r="CQ55" s="80">
        <v>0</v>
      </c>
      <c r="CR55" s="80">
        <v>8516.2145162644083</v>
      </c>
      <c r="CS55" s="80">
        <v>0</v>
      </c>
      <c r="CT55" s="80">
        <v>0</v>
      </c>
      <c r="CU55" s="80">
        <v>0</v>
      </c>
      <c r="CV55" s="80">
        <v>0</v>
      </c>
      <c r="CW55" s="80">
        <v>0</v>
      </c>
      <c r="CX55" s="80">
        <v>0</v>
      </c>
      <c r="CY55" s="80">
        <v>0</v>
      </c>
      <c r="CZ55" s="80">
        <v>0</v>
      </c>
      <c r="DA55" s="80">
        <v>0</v>
      </c>
      <c r="DB55" s="81">
        <f t="shared" si="20"/>
        <v>8516.2145162644083</v>
      </c>
      <c r="DD55" s="79">
        <v>1986</v>
      </c>
      <c r="DE55" s="80">
        <v>0</v>
      </c>
      <c r="DF55" s="80">
        <v>0</v>
      </c>
      <c r="DG55" s="80">
        <v>8516.2145162644083</v>
      </c>
      <c r="DH55" s="80">
        <v>0</v>
      </c>
      <c r="DI55" s="80">
        <v>0</v>
      </c>
      <c r="DJ55" s="80">
        <v>0</v>
      </c>
      <c r="DK55" s="80">
        <v>0</v>
      </c>
      <c r="DL55" s="80">
        <v>0</v>
      </c>
      <c r="DM55" s="80">
        <v>0</v>
      </c>
      <c r="DN55" s="80">
        <v>0</v>
      </c>
      <c r="DO55" s="80">
        <v>0</v>
      </c>
      <c r="DP55" s="80">
        <v>0</v>
      </c>
      <c r="DQ55" s="81">
        <f t="shared" si="21"/>
        <v>8516.2145162644083</v>
      </c>
    </row>
    <row r="56" spans="1:121" x14ac:dyDescent="0.55000000000000004">
      <c r="A56" s="55">
        <v>1992</v>
      </c>
      <c r="B56" s="55" t="s">
        <v>5</v>
      </c>
      <c r="C56" s="26">
        <f t="shared" si="4"/>
        <v>4800</v>
      </c>
      <c r="D56" s="26">
        <f t="shared" si="5"/>
        <v>4800</v>
      </c>
      <c r="E56" s="26">
        <f t="shared" si="6"/>
        <v>1</v>
      </c>
      <c r="F56" s="26">
        <f t="shared" si="24"/>
        <v>4800</v>
      </c>
      <c r="G56" s="26">
        <f t="shared" si="7"/>
        <v>9600</v>
      </c>
      <c r="H56" s="60">
        <f>IF(B56="DRY",'WMC Loss Pathfinder-McConaugy'!$J$49,IF(B56="wet",'WMC Loss Pathfinder-McConaugy'!$J$48,'WMC Loss Pathfinder-McConaugy'!$J$47))</f>
        <v>0.93951578575609662</v>
      </c>
      <c r="I56" s="26">
        <f t="shared" si="8"/>
        <v>9019.3515432585282</v>
      </c>
      <c r="J56" s="26"/>
      <c r="O56">
        <f t="shared" si="9"/>
        <v>1950</v>
      </c>
      <c r="P56">
        <f t="shared" si="10"/>
        <v>10</v>
      </c>
      <c r="Q56" s="1">
        <v>18537</v>
      </c>
      <c r="R56" s="18">
        <f t="shared" si="11"/>
        <v>195010</v>
      </c>
      <c r="S56" s="1" t="str">
        <f t="shared" si="12"/>
        <v>Normal</v>
      </c>
      <c r="T56" s="2">
        <v>0</v>
      </c>
      <c r="U56" s="63">
        <f t="shared" si="2"/>
        <v>0</v>
      </c>
      <c r="V56" s="70">
        <f t="shared" si="15"/>
        <v>8985.1388752943003</v>
      </c>
      <c r="W56" s="63">
        <f t="shared" si="22"/>
        <v>20.189933510852754</v>
      </c>
      <c r="X56" s="63">
        <f t="shared" si="23"/>
        <v>0</v>
      </c>
      <c r="Y56" s="70">
        <f>X56*INDEX('WMC Loss McConaughy-GI'!$B$54:$D$65,MATCH('Score Analysis'!P56,'WMC Loss McConaughy-GI'!$E$54:$E$65,0),MATCH('Score Analysis'!S56,'WMC Loss McConaughy-GI'!$B$53:$D$53,0))</f>
        <v>0</v>
      </c>
      <c r="AA56">
        <v>1992</v>
      </c>
      <c r="AB56" t="s">
        <v>5</v>
      </c>
      <c r="AC56" s="70">
        <f t="shared" si="14"/>
        <v>4178.4852824539539</v>
      </c>
      <c r="AD56" s="87"/>
      <c r="AG56" s="79">
        <v>1987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80">
        <v>0</v>
      </c>
      <c r="AO56" s="80">
        <v>8771.5034678677548</v>
      </c>
      <c r="AP56" s="80">
        <v>0</v>
      </c>
      <c r="AQ56" s="80">
        <v>0</v>
      </c>
      <c r="AR56" s="80">
        <v>0</v>
      </c>
      <c r="AS56" s="80">
        <v>0</v>
      </c>
      <c r="AT56" s="81">
        <f t="shared" si="16"/>
        <v>8771.5034678677548</v>
      </c>
      <c r="AV56" s="79">
        <v>1987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8771.5034678677548</v>
      </c>
      <c r="BE56" s="80">
        <v>0</v>
      </c>
      <c r="BF56" s="80">
        <v>0</v>
      </c>
      <c r="BG56" s="80">
        <v>0</v>
      </c>
      <c r="BH56" s="80">
        <v>0</v>
      </c>
      <c r="BI56" s="81">
        <f t="shared" si="17"/>
        <v>8771.5034678677548</v>
      </c>
      <c r="BK56" s="79">
        <v>1987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8771.5034678677548</v>
      </c>
      <c r="BT56" s="80">
        <v>0</v>
      </c>
      <c r="BU56" s="80">
        <v>0</v>
      </c>
      <c r="BV56" s="80">
        <v>0</v>
      </c>
      <c r="BW56" s="80">
        <v>0</v>
      </c>
      <c r="BX56" s="81">
        <f t="shared" si="18"/>
        <v>8771.5034678677548</v>
      </c>
      <c r="BZ56" s="79">
        <v>1987</v>
      </c>
      <c r="CA56" s="80">
        <v>0</v>
      </c>
      <c r="CB56" s="80">
        <v>0</v>
      </c>
      <c r="CC56" s="80">
        <v>0</v>
      </c>
      <c r="CD56" s="80">
        <v>0</v>
      </c>
      <c r="CE56" s="80">
        <v>0</v>
      </c>
      <c r="CF56" s="80">
        <v>0</v>
      </c>
      <c r="CG56" s="80">
        <v>0</v>
      </c>
      <c r="CH56" s="80">
        <v>7385.5618733972451</v>
      </c>
      <c r="CI56" s="80">
        <v>0</v>
      </c>
      <c r="CJ56" s="80">
        <v>0</v>
      </c>
      <c r="CK56" s="80">
        <v>0</v>
      </c>
      <c r="CL56" s="80">
        <v>0</v>
      </c>
      <c r="CM56" s="81">
        <f t="shared" si="19"/>
        <v>7385.5618733972451</v>
      </c>
      <c r="CO56" s="79">
        <v>1987</v>
      </c>
      <c r="CP56" s="80">
        <v>0</v>
      </c>
      <c r="CQ56" s="80">
        <v>0</v>
      </c>
      <c r="CR56" s="80">
        <v>0</v>
      </c>
      <c r="CS56" s="80">
        <v>0</v>
      </c>
      <c r="CT56" s="80">
        <v>0</v>
      </c>
      <c r="CU56" s="80">
        <v>0</v>
      </c>
      <c r="CV56" s="80">
        <v>0</v>
      </c>
      <c r="CW56" s="80">
        <v>7385.5618733972451</v>
      </c>
      <c r="CX56" s="80">
        <v>0</v>
      </c>
      <c r="CY56" s="80">
        <v>0</v>
      </c>
      <c r="CZ56" s="80">
        <v>0</v>
      </c>
      <c r="DA56" s="80">
        <v>0</v>
      </c>
      <c r="DB56" s="81">
        <f t="shared" si="20"/>
        <v>7385.5618733972451</v>
      </c>
      <c r="DD56" s="79">
        <v>1987</v>
      </c>
      <c r="DE56" s="80">
        <v>0</v>
      </c>
      <c r="DF56" s="80">
        <v>0</v>
      </c>
      <c r="DG56" s="80">
        <v>0</v>
      </c>
      <c r="DH56" s="80">
        <v>0</v>
      </c>
      <c r="DI56" s="80">
        <v>0</v>
      </c>
      <c r="DJ56" s="80">
        <v>0</v>
      </c>
      <c r="DK56" s="80">
        <v>0</v>
      </c>
      <c r="DL56" s="80">
        <v>7385.5618733972451</v>
      </c>
      <c r="DM56" s="80">
        <v>0</v>
      </c>
      <c r="DN56" s="80">
        <v>0</v>
      </c>
      <c r="DO56" s="80">
        <v>0</v>
      </c>
      <c r="DP56" s="80">
        <v>0</v>
      </c>
      <c r="DQ56" s="81">
        <f t="shared" si="21"/>
        <v>7385.5618733972451</v>
      </c>
    </row>
    <row r="57" spans="1:121" x14ac:dyDescent="0.55000000000000004">
      <c r="A57" s="55">
        <v>1993</v>
      </c>
      <c r="B57" s="55" t="s">
        <v>6</v>
      </c>
      <c r="C57" s="26">
        <f t="shared" si="4"/>
        <v>4800</v>
      </c>
      <c r="D57" s="26">
        <f t="shared" si="5"/>
        <v>9600</v>
      </c>
      <c r="E57" s="26">
        <f t="shared" si="6"/>
        <v>1</v>
      </c>
      <c r="F57" s="26">
        <f t="shared" si="24"/>
        <v>9600</v>
      </c>
      <c r="G57" s="26">
        <f t="shared" si="7"/>
        <v>9600</v>
      </c>
      <c r="H57" s="60">
        <f>IF(B57="DRY",'WMC Loss Pathfinder-McConaugy'!$J$49,IF(B57="wet",'WMC Loss Pathfinder-McConaugy'!$J$48,'WMC Loss Pathfinder-McConaugy'!$J$47))</f>
        <v>0.94365584624313381</v>
      </c>
      <c r="I57" s="26">
        <f t="shared" si="8"/>
        <v>9059.096123934085</v>
      </c>
      <c r="J57" s="26"/>
      <c r="O57">
        <f t="shared" si="9"/>
        <v>1950</v>
      </c>
      <c r="P57">
        <f t="shared" si="10"/>
        <v>11</v>
      </c>
      <c r="Q57" s="1">
        <v>18568</v>
      </c>
      <c r="R57" s="18">
        <f t="shared" si="11"/>
        <v>195011</v>
      </c>
      <c r="S57" s="1" t="str">
        <f t="shared" si="12"/>
        <v>Normal</v>
      </c>
      <c r="T57" s="2">
        <v>5200.0000000000027</v>
      </c>
      <c r="U57" s="63">
        <f t="shared" si="2"/>
        <v>0</v>
      </c>
      <c r="V57" s="70">
        <f t="shared" si="15"/>
        <v>8964.9489417834484</v>
      </c>
      <c r="W57" s="63">
        <f t="shared" si="22"/>
        <v>9.1712858111915043</v>
      </c>
      <c r="X57" s="63">
        <f t="shared" si="23"/>
        <v>0</v>
      </c>
      <c r="Y57" s="70">
        <f>X57*INDEX('WMC Loss McConaughy-GI'!$B$54:$D$65,MATCH('Score Analysis'!P57,'WMC Loss McConaughy-GI'!$E$54:$E$65,0),MATCH('Score Analysis'!S57,'WMC Loss McConaughy-GI'!$B$53:$D$53,0))</f>
        <v>0</v>
      </c>
      <c r="AA57">
        <v>1993</v>
      </c>
      <c r="AB57" t="s">
        <v>6</v>
      </c>
      <c r="AC57" s="70">
        <f t="shared" si="14"/>
        <v>8148.0869625122514</v>
      </c>
      <c r="AD57" s="87"/>
      <c r="AG57" s="79">
        <v>1988</v>
      </c>
      <c r="AH57" s="80">
        <v>0</v>
      </c>
      <c r="AI57" s="80">
        <v>0</v>
      </c>
      <c r="AJ57" s="80">
        <v>8967.9820721664782</v>
      </c>
      <c r="AK57" s="80">
        <v>0</v>
      </c>
      <c r="AL57" s="80">
        <v>0</v>
      </c>
      <c r="AM57" s="80">
        <v>0</v>
      </c>
      <c r="AN57" s="80">
        <v>0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81">
        <f t="shared" si="16"/>
        <v>8967.9820721664782</v>
      </c>
      <c r="AV57" s="79">
        <v>1988</v>
      </c>
      <c r="AW57" s="80">
        <v>0</v>
      </c>
      <c r="AX57" s="80">
        <v>0</v>
      </c>
      <c r="AY57" s="80">
        <v>8967.9820721664782</v>
      </c>
      <c r="AZ57" s="80">
        <v>0</v>
      </c>
      <c r="BA57" s="80">
        <v>0</v>
      </c>
      <c r="BB57" s="80">
        <v>0</v>
      </c>
      <c r="BC57" s="80">
        <v>0</v>
      </c>
      <c r="BD57" s="80">
        <v>0</v>
      </c>
      <c r="BE57" s="80">
        <v>0</v>
      </c>
      <c r="BF57" s="80">
        <v>0</v>
      </c>
      <c r="BG57" s="80">
        <v>0</v>
      </c>
      <c r="BH57" s="80">
        <v>0</v>
      </c>
      <c r="BI57" s="81">
        <f t="shared" si="17"/>
        <v>8967.9820721664782</v>
      </c>
      <c r="BK57" s="79">
        <v>1988</v>
      </c>
      <c r="BL57" s="80">
        <v>0</v>
      </c>
      <c r="BM57" s="80">
        <v>0</v>
      </c>
      <c r="BN57" s="80">
        <v>8967.9820721664782</v>
      </c>
      <c r="BO57" s="80">
        <v>0</v>
      </c>
      <c r="BP57" s="80">
        <v>0</v>
      </c>
      <c r="BQ57" s="80">
        <v>0</v>
      </c>
      <c r="BR57" s="80">
        <v>0</v>
      </c>
      <c r="BS57" s="80">
        <v>0</v>
      </c>
      <c r="BT57" s="80">
        <v>0</v>
      </c>
      <c r="BU57" s="80">
        <v>0</v>
      </c>
      <c r="BV57" s="80">
        <v>0</v>
      </c>
      <c r="BW57" s="80">
        <v>0</v>
      </c>
      <c r="BX57" s="81">
        <f t="shared" si="18"/>
        <v>8967.9820721664782</v>
      </c>
      <c r="BZ57" s="79">
        <v>1988</v>
      </c>
      <c r="CA57" s="80">
        <v>0</v>
      </c>
      <c r="CB57" s="80">
        <v>0</v>
      </c>
      <c r="CC57" s="80">
        <v>8563.074315287291</v>
      </c>
      <c r="CD57" s="80">
        <v>0</v>
      </c>
      <c r="CE57" s="80">
        <v>0</v>
      </c>
      <c r="CF57" s="80">
        <v>0</v>
      </c>
      <c r="CG57" s="80">
        <v>0</v>
      </c>
      <c r="CH57" s="80">
        <v>0</v>
      </c>
      <c r="CI57" s="80">
        <v>0</v>
      </c>
      <c r="CJ57" s="80">
        <v>0</v>
      </c>
      <c r="CK57" s="80">
        <v>0</v>
      </c>
      <c r="CL57" s="80">
        <v>0</v>
      </c>
      <c r="CM57" s="81">
        <f t="shared" si="19"/>
        <v>8563.074315287291</v>
      </c>
      <c r="CO57" s="79">
        <v>1988</v>
      </c>
      <c r="CP57" s="80">
        <v>0</v>
      </c>
      <c r="CQ57" s="80">
        <v>0</v>
      </c>
      <c r="CR57" s="80">
        <v>8563.074315287291</v>
      </c>
      <c r="CS57" s="80">
        <v>0</v>
      </c>
      <c r="CT57" s="80">
        <v>0</v>
      </c>
      <c r="CU57" s="80">
        <v>0</v>
      </c>
      <c r="CV57" s="80">
        <v>0</v>
      </c>
      <c r="CW57" s="80">
        <v>0</v>
      </c>
      <c r="CX57" s="80">
        <v>0</v>
      </c>
      <c r="CY57" s="80">
        <v>0</v>
      </c>
      <c r="CZ57" s="80">
        <v>0</v>
      </c>
      <c r="DA57" s="80">
        <v>0</v>
      </c>
      <c r="DB57" s="81">
        <f t="shared" si="20"/>
        <v>8563.074315287291</v>
      </c>
      <c r="DD57" s="79">
        <v>1988</v>
      </c>
      <c r="DE57" s="80">
        <v>0</v>
      </c>
      <c r="DF57" s="80">
        <v>0</v>
      </c>
      <c r="DG57" s="80">
        <v>8563.074315287291</v>
      </c>
      <c r="DH57" s="80">
        <v>0</v>
      </c>
      <c r="DI57" s="80">
        <v>0</v>
      </c>
      <c r="DJ57" s="80">
        <v>0</v>
      </c>
      <c r="DK57" s="80">
        <v>0</v>
      </c>
      <c r="DL57" s="80">
        <v>0</v>
      </c>
      <c r="DM57" s="80">
        <v>0</v>
      </c>
      <c r="DN57" s="80">
        <v>0</v>
      </c>
      <c r="DO57" s="80">
        <v>0</v>
      </c>
      <c r="DP57" s="80">
        <v>0</v>
      </c>
      <c r="DQ57" s="81">
        <f t="shared" si="21"/>
        <v>8563.074315287291</v>
      </c>
    </row>
    <row r="58" spans="1:121" x14ac:dyDescent="0.55000000000000004">
      <c r="A58" s="55">
        <v>1994</v>
      </c>
      <c r="B58" s="55" t="s">
        <v>5</v>
      </c>
      <c r="C58" s="26">
        <f t="shared" si="4"/>
        <v>4800</v>
      </c>
      <c r="D58" s="26">
        <f t="shared" si="5"/>
        <v>4800</v>
      </c>
      <c r="E58" s="26">
        <f t="shared" si="6"/>
        <v>2</v>
      </c>
      <c r="F58" s="26">
        <f t="shared" si="24"/>
        <v>9600</v>
      </c>
      <c r="G58" s="26">
        <f t="shared" si="7"/>
        <v>9600</v>
      </c>
      <c r="H58" s="60">
        <f>IF(B58="DRY",'WMC Loss Pathfinder-McConaugy'!$J$49,IF(B58="wet",'WMC Loss Pathfinder-McConaugy'!$J$48,'WMC Loss Pathfinder-McConaugy'!$J$47))</f>
        <v>0.93951578575609662</v>
      </c>
      <c r="I58" s="26">
        <f t="shared" si="8"/>
        <v>9019.3515432585282</v>
      </c>
      <c r="J58" s="26"/>
      <c r="O58">
        <f t="shared" si="9"/>
        <v>1950</v>
      </c>
      <c r="P58">
        <f t="shared" si="10"/>
        <v>12</v>
      </c>
      <c r="Q58" s="1">
        <v>18598</v>
      </c>
      <c r="R58" s="18">
        <f t="shared" si="11"/>
        <v>195012</v>
      </c>
      <c r="S58" s="1" t="str">
        <f t="shared" si="12"/>
        <v>Normal</v>
      </c>
      <c r="T58" s="2">
        <v>0</v>
      </c>
      <c r="U58" s="63">
        <f t="shared" si="2"/>
        <v>0</v>
      </c>
      <c r="V58" s="70">
        <f t="shared" si="15"/>
        <v>8955.777655972257</v>
      </c>
      <c r="W58" s="63">
        <f t="shared" si="22"/>
        <v>2.5077676602296908</v>
      </c>
      <c r="X58" s="63">
        <f t="shared" si="23"/>
        <v>0</v>
      </c>
      <c r="Y58" s="70">
        <f>X58*INDEX('WMC Loss McConaughy-GI'!$B$54:$D$65,MATCH('Score Analysis'!P58,'WMC Loss McConaughy-GI'!$E$54:$E$65,0),MATCH('Score Analysis'!S58,'WMC Loss McConaughy-GI'!$B$53:$D$53,0))</f>
        <v>0</v>
      </c>
      <c r="AA58">
        <v>1994</v>
      </c>
      <c r="AB58" t="s">
        <v>5</v>
      </c>
      <c r="AC58" s="70">
        <f t="shared" si="14"/>
        <v>8563.0743152872928</v>
      </c>
      <c r="AD58" s="87"/>
      <c r="AG58" s="79">
        <v>1989</v>
      </c>
      <c r="AH58" s="80">
        <v>0</v>
      </c>
      <c r="AI58" s="80">
        <v>0</v>
      </c>
      <c r="AJ58" s="80">
        <v>4464.3186161150652</v>
      </c>
      <c r="AK58" s="80">
        <v>0</v>
      </c>
      <c r="AL58" s="80">
        <v>0</v>
      </c>
      <c r="AM58" s="80">
        <v>0</v>
      </c>
      <c r="AN58" s="80">
        <v>0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81">
        <f t="shared" si="16"/>
        <v>4464.3186161150652</v>
      </c>
      <c r="AV58" s="79">
        <v>1989</v>
      </c>
      <c r="AW58" s="80">
        <v>0</v>
      </c>
      <c r="AX58" s="80">
        <v>0</v>
      </c>
      <c r="AY58" s="80">
        <v>8928.6372322301304</v>
      </c>
      <c r="AZ58" s="80">
        <v>0</v>
      </c>
      <c r="BA58" s="80">
        <v>0</v>
      </c>
      <c r="BB58" s="80">
        <v>0</v>
      </c>
      <c r="BC58" s="80">
        <v>0</v>
      </c>
      <c r="BD58" s="80">
        <v>0</v>
      </c>
      <c r="BE58" s="80">
        <v>0</v>
      </c>
      <c r="BF58" s="80">
        <v>0</v>
      </c>
      <c r="BG58" s="80">
        <v>0</v>
      </c>
      <c r="BH58" s="80">
        <v>0</v>
      </c>
      <c r="BI58" s="81">
        <f t="shared" si="17"/>
        <v>8928.6372322301304</v>
      </c>
      <c r="BK58" s="79">
        <v>1989</v>
      </c>
      <c r="BL58" s="80">
        <v>0</v>
      </c>
      <c r="BM58" s="80">
        <v>0</v>
      </c>
      <c r="BN58" s="80">
        <v>8928.6372322301304</v>
      </c>
      <c r="BO58" s="80">
        <v>0</v>
      </c>
      <c r="BP58" s="80">
        <v>0</v>
      </c>
      <c r="BQ58" s="80">
        <v>0</v>
      </c>
      <c r="BR58" s="80">
        <v>0</v>
      </c>
      <c r="BS58" s="80">
        <v>0</v>
      </c>
      <c r="BT58" s="80">
        <v>0</v>
      </c>
      <c r="BU58" s="80">
        <v>0</v>
      </c>
      <c r="BV58" s="80">
        <v>0</v>
      </c>
      <c r="BW58" s="80">
        <v>0</v>
      </c>
      <c r="BX58" s="81">
        <f t="shared" si="18"/>
        <v>8928.6372322301304</v>
      </c>
      <c r="BZ58" s="79">
        <v>1989</v>
      </c>
      <c r="CA58" s="80">
        <v>0</v>
      </c>
      <c r="CB58" s="80">
        <v>0</v>
      </c>
      <c r="CC58" s="80">
        <v>4262.7529548214916</v>
      </c>
      <c r="CD58" s="80">
        <v>0</v>
      </c>
      <c r="CE58" s="80">
        <v>0</v>
      </c>
      <c r="CF58" s="80">
        <v>0</v>
      </c>
      <c r="CG58" s="80">
        <v>0</v>
      </c>
      <c r="CH58" s="80">
        <v>0</v>
      </c>
      <c r="CI58" s="80">
        <v>0</v>
      </c>
      <c r="CJ58" s="80">
        <v>0</v>
      </c>
      <c r="CK58" s="80">
        <v>0</v>
      </c>
      <c r="CL58" s="80">
        <v>0</v>
      </c>
      <c r="CM58" s="81">
        <f t="shared" si="19"/>
        <v>4262.7529548214916</v>
      </c>
      <c r="CO58" s="79">
        <v>1989</v>
      </c>
      <c r="CP58" s="80">
        <v>0</v>
      </c>
      <c r="CQ58" s="80">
        <v>0</v>
      </c>
      <c r="CR58" s="80">
        <v>8525.5059096429832</v>
      </c>
      <c r="CS58" s="80">
        <v>0</v>
      </c>
      <c r="CT58" s="80">
        <v>0</v>
      </c>
      <c r="CU58" s="80">
        <v>0</v>
      </c>
      <c r="CV58" s="80">
        <v>0</v>
      </c>
      <c r="CW58" s="80">
        <v>0</v>
      </c>
      <c r="CX58" s="80">
        <v>0</v>
      </c>
      <c r="CY58" s="80">
        <v>0</v>
      </c>
      <c r="CZ58" s="80">
        <v>0</v>
      </c>
      <c r="DA58" s="80">
        <v>0</v>
      </c>
      <c r="DB58" s="81">
        <f t="shared" si="20"/>
        <v>8525.5059096429832</v>
      </c>
      <c r="DD58" s="79">
        <v>1989</v>
      </c>
      <c r="DE58" s="80">
        <v>0</v>
      </c>
      <c r="DF58" s="80">
        <v>0</v>
      </c>
      <c r="DG58" s="80">
        <v>8525.5059096429832</v>
      </c>
      <c r="DH58" s="80">
        <v>0</v>
      </c>
      <c r="DI58" s="80">
        <v>0</v>
      </c>
      <c r="DJ58" s="80">
        <v>0</v>
      </c>
      <c r="DK58" s="80">
        <v>0</v>
      </c>
      <c r="DL58" s="80">
        <v>0</v>
      </c>
      <c r="DM58" s="80">
        <v>0</v>
      </c>
      <c r="DN58" s="80">
        <v>0</v>
      </c>
      <c r="DO58" s="80">
        <v>0</v>
      </c>
      <c r="DP58" s="80">
        <v>0</v>
      </c>
      <c r="DQ58" s="81">
        <f t="shared" si="21"/>
        <v>8525.5059096429832</v>
      </c>
    </row>
    <row r="59" spans="1:121" x14ac:dyDescent="0.55000000000000004">
      <c r="A59" s="56" t="s">
        <v>47</v>
      </c>
      <c r="B59" s="57"/>
      <c r="C59" s="26"/>
      <c r="D59" s="26"/>
      <c r="E59" s="26">
        <f t="shared" si="6"/>
        <v>2</v>
      </c>
      <c r="F59" s="26">
        <f t="shared" si="24"/>
        <v>9600</v>
      </c>
      <c r="G59" s="26"/>
      <c r="H59" s="60"/>
      <c r="I59" s="26"/>
      <c r="J59" s="26"/>
      <c r="O59">
        <f t="shared" si="9"/>
        <v>1951</v>
      </c>
      <c r="P59">
        <f t="shared" si="10"/>
        <v>1</v>
      </c>
      <c r="Q59" s="1">
        <v>18629</v>
      </c>
      <c r="R59" s="18">
        <f t="shared" si="11"/>
        <v>195101</v>
      </c>
      <c r="S59" s="1" t="str">
        <f t="shared" si="12"/>
        <v>Wet</v>
      </c>
      <c r="T59" s="2">
        <v>0</v>
      </c>
      <c r="U59" s="63">
        <f t="shared" si="2"/>
        <v>0</v>
      </c>
      <c r="V59" s="70">
        <f t="shared" si="15"/>
        <v>8953.2698883120265</v>
      </c>
      <c r="W59" s="63">
        <f t="shared" si="22"/>
        <v>5.6694492713103681</v>
      </c>
      <c r="X59" s="63">
        <f t="shared" si="23"/>
        <v>0</v>
      </c>
      <c r="Y59" s="70">
        <f>X59*INDEX('WMC Loss McConaughy-GI'!$B$54:$D$65,MATCH('Score Analysis'!P59,'WMC Loss McConaughy-GI'!$E$54:$E$65,0),MATCH('Score Analysis'!S59,'WMC Loss McConaughy-GI'!$B$53:$D$53,0))</f>
        <v>0</v>
      </c>
      <c r="AG59" s="79">
        <v>1990</v>
      </c>
      <c r="AH59" s="80">
        <v>0</v>
      </c>
      <c r="AI59" s="80">
        <v>0</v>
      </c>
      <c r="AJ59" s="80">
        <v>4464.3186161150652</v>
      </c>
      <c r="AK59" s="80">
        <v>0</v>
      </c>
      <c r="AL59" s="80">
        <v>0</v>
      </c>
      <c r="AM59" s="80">
        <v>0</v>
      </c>
      <c r="AN59" s="80">
        <v>0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81">
        <f t="shared" si="16"/>
        <v>4464.3186161150652</v>
      </c>
      <c r="AV59" s="79">
        <v>1990</v>
      </c>
      <c r="AW59" s="80">
        <v>0</v>
      </c>
      <c r="AX59" s="80">
        <v>0</v>
      </c>
      <c r="AY59" s="80">
        <v>4464.3186161150652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1">
        <f t="shared" si="17"/>
        <v>4464.3186161150652</v>
      </c>
      <c r="BK59" s="79">
        <v>1990</v>
      </c>
      <c r="BL59" s="80">
        <v>0</v>
      </c>
      <c r="BM59" s="80">
        <v>0</v>
      </c>
      <c r="BN59" s="80">
        <v>8928.6372322301304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v>0</v>
      </c>
      <c r="BX59" s="81">
        <f t="shared" si="18"/>
        <v>8928.6372322301304</v>
      </c>
      <c r="BZ59" s="79">
        <v>1990</v>
      </c>
      <c r="CA59" s="80">
        <v>0</v>
      </c>
      <c r="CB59" s="80">
        <v>0</v>
      </c>
      <c r="CC59" s="80">
        <v>4262.7529548214916</v>
      </c>
      <c r="CD59" s="80">
        <v>0</v>
      </c>
      <c r="CE59" s="80">
        <v>0</v>
      </c>
      <c r="CF59" s="80">
        <v>0</v>
      </c>
      <c r="CG59" s="80">
        <v>0</v>
      </c>
      <c r="CH59" s="80">
        <v>0</v>
      </c>
      <c r="CI59" s="80">
        <v>0</v>
      </c>
      <c r="CJ59" s="80">
        <v>0</v>
      </c>
      <c r="CK59" s="80">
        <v>0</v>
      </c>
      <c r="CL59" s="80">
        <v>0</v>
      </c>
      <c r="CM59" s="81">
        <f t="shared" si="19"/>
        <v>4262.7529548214916</v>
      </c>
      <c r="CO59" s="79">
        <v>1990</v>
      </c>
      <c r="CP59" s="80">
        <v>0</v>
      </c>
      <c r="CQ59" s="80">
        <v>0</v>
      </c>
      <c r="CR59" s="80">
        <v>4262.7529548214916</v>
      </c>
      <c r="CS59" s="80">
        <v>0</v>
      </c>
      <c r="CT59" s="80">
        <v>0</v>
      </c>
      <c r="CU59" s="80">
        <v>0</v>
      </c>
      <c r="CV59" s="80">
        <v>0</v>
      </c>
      <c r="CW59" s="80">
        <v>0</v>
      </c>
      <c r="CX59" s="80">
        <v>0</v>
      </c>
      <c r="CY59" s="80">
        <v>0</v>
      </c>
      <c r="CZ59" s="80">
        <v>0</v>
      </c>
      <c r="DA59" s="80">
        <v>0</v>
      </c>
      <c r="DB59" s="81">
        <f t="shared" si="20"/>
        <v>4262.7529548214916</v>
      </c>
      <c r="DD59" s="79">
        <v>1990</v>
      </c>
      <c r="DE59" s="80">
        <v>0</v>
      </c>
      <c r="DF59" s="80">
        <v>0</v>
      </c>
      <c r="DG59" s="80">
        <v>8525.5059096429832</v>
      </c>
      <c r="DH59" s="80">
        <v>0</v>
      </c>
      <c r="DI59" s="80">
        <v>0</v>
      </c>
      <c r="DJ59" s="80">
        <v>0</v>
      </c>
      <c r="DK59" s="80">
        <v>0</v>
      </c>
      <c r="DL59" s="80">
        <v>0</v>
      </c>
      <c r="DM59" s="80">
        <v>0</v>
      </c>
      <c r="DN59" s="80">
        <v>0</v>
      </c>
      <c r="DO59" s="80">
        <v>0</v>
      </c>
      <c r="DP59" s="80">
        <v>0</v>
      </c>
      <c r="DQ59" s="81">
        <f t="shared" si="21"/>
        <v>8525.5059096429832</v>
      </c>
    </row>
    <row r="60" spans="1:121" x14ac:dyDescent="0.55000000000000004">
      <c r="O60">
        <f t="shared" si="9"/>
        <v>1951</v>
      </c>
      <c r="P60">
        <f t="shared" si="10"/>
        <v>2</v>
      </c>
      <c r="Q60" s="1">
        <v>18660</v>
      </c>
      <c r="R60" s="18">
        <f t="shared" si="11"/>
        <v>195102</v>
      </c>
      <c r="S60" s="1" t="str">
        <f t="shared" si="12"/>
        <v>Wet</v>
      </c>
      <c r="T60" s="2">
        <v>16099.999999999995</v>
      </c>
      <c r="U60" s="63">
        <f t="shared" si="2"/>
        <v>0</v>
      </c>
      <c r="V60" s="70">
        <f t="shared" si="15"/>
        <v>8947.6004390407161</v>
      </c>
      <c r="W60" s="63">
        <f t="shared" si="22"/>
        <v>18.963206810585202</v>
      </c>
      <c r="X60" s="63">
        <f t="shared" si="23"/>
        <v>0</v>
      </c>
      <c r="Y60" s="70">
        <f>X60*INDEX('WMC Loss McConaughy-GI'!$B$54:$D$65,MATCH('Score Analysis'!P60,'WMC Loss McConaughy-GI'!$E$54:$E$65,0),MATCH('Score Analysis'!S60,'WMC Loss McConaughy-GI'!$B$53:$D$53,0))</f>
        <v>0</v>
      </c>
      <c r="AG60" s="79">
        <v>1991</v>
      </c>
      <c r="AH60" s="80">
        <v>0</v>
      </c>
      <c r="AI60" s="80">
        <v>0</v>
      </c>
      <c r="AJ60" s="80">
        <v>4464.3186161150652</v>
      </c>
      <c r="AK60" s="80">
        <v>0</v>
      </c>
      <c r="AL60" s="80">
        <v>0</v>
      </c>
      <c r="AM60" s="80">
        <v>0</v>
      </c>
      <c r="AN60" s="80">
        <v>0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81">
        <f t="shared" si="16"/>
        <v>4464.3186161150652</v>
      </c>
      <c r="AV60" s="79">
        <v>1991</v>
      </c>
      <c r="AW60" s="80">
        <v>0</v>
      </c>
      <c r="AX60" s="80">
        <v>0</v>
      </c>
      <c r="AY60" s="80">
        <v>8928.6372322301304</v>
      </c>
      <c r="AZ60" s="80">
        <v>0</v>
      </c>
      <c r="BA60" s="80">
        <v>0</v>
      </c>
      <c r="BB60" s="80">
        <v>0</v>
      </c>
      <c r="BC60" s="80">
        <v>0</v>
      </c>
      <c r="BD60" s="80">
        <v>0</v>
      </c>
      <c r="BE60" s="80">
        <v>0</v>
      </c>
      <c r="BF60" s="80">
        <v>0</v>
      </c>
      <c r="BG60" s="80">
        <v>0</v>
      </c>
      <c r="BH60" s="80">
        <v>0</v>
      </c>
      <c r="BI60" s="81">
        <f t="shared" si="17"/>
        <v>8928.6372322301304</v>
      </c>
      <c r="BK60" s="79">
        <v>1991</v>
      </c>
      <c r="BL60" s="80">
        <v>0</v>
      </c>
      <c r="BM60" s="80">
        <v>0</v>
      </c>
      <c r="BN60" s="80">
        <v>8928.6372322301304</v>
      </c>
      <c r="BO60" s="80">
        <v>0</v>
      </c>
      <c r="BP60" s="80"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v>0</v>
      </c>
      <c r="BX60" s="81">
        <f t="shared" si="18"/>
        <v>8928.6372322301304</v>
      </c>
      <c r="BZ60" s="79">
        <v>1991</v>
      </c>
      <c r="CA60" s="80">
        <v>0</v>
      </c>
      <c r="CB60" s="80">
        <v>0</v>
      </c>
      <c r="CC60" s="80">
        <v>4142.3557511254076</v>
      </c>
      <c r="CD60" s="80">
        <v>0</v>
      </c>
      <c r="CE60" s="80">
        <v>0</v>
      </c>
      <c r="CF60" s="80">
        <v>0</v>
      </c>
      <c r="CG60" s="80">
        <v>0</v>
      </c>
      <c r="CH60" s="80">
        <v>0</v>
      </c>
      <c r="CI60" s="80">
        <v>0</v>
      </c>
      <c r="CJ60" s="80">
        <v>0</v>
      </c>
      <c r="CK60" s="80">
        <v>0</v>
      </c>
      <c r="CL60" s="80">
        <v>0</v>
      </c>
      <c r="CM60" s="81">
        <f t="shared" si="19"/>
        <v>4142.3557511254076</v>
      </c>
      <c r="CO60" s="79">
        <v>1991</v>
      </c>
      <c r="CP60" s="80">
        <v>0</v>
      </c>
      <c r="CQ60" s="80">
        <v>0</v>
      </c>
      <c r="CR60" s="80">
        <v>8284.7115022508151</v>
      </c>
      <c r="CS60" s="80">
        <v>0</v>
      </c>
      <c r="CT60" s="80">
        <v>0</v>
      </c>
      <c r="CU60" s="80">
        <v>0</v>
      </c>
      <c r="CV60" s="80">
        <v>0</v>
      </c>
      <c r="CW60" s="80">
        <v>0</v>
      </c>
      <c r="CX60" s="80">
        <v>0</v>
      </c>
      <c r="CY60" s="80">
        <v>0</v>
      </c>
      <c r="CZ60" s="80">
        <v>0</v>
      </c>
      <c r="DA60" s="80">
        <v>0</v>
      </c>
      <c r="DB60" s="81">
        <f t="shared" si="20"/>
        <v>8284.7115022508151</v>
      </c>
      <c r="DD60" s="79">
        <v>1991</v>
      </c>
      <c r="DE60" s="80">
        <v>0</v>
      </c>
      <c r="DF60" s="80">
        <v>0</v>
      </c>
      <c r="DG60" s="80">
        <v>8284.7115022508151</v>
      </c>
      <c r="DH60" s="80">
        <v>0</v>
      </c>
      <c r="DI60" s="80">
        <v>0</v>
      </c>
      <c r="DJ60" s="80">
        <v>0</v>
      </c>
      <c r="DK60" s="80">
        <v>0</v>
      </c>
      <c r="DL60" s="80">
        <v>0</v>
      </c>
      <c r="DM60" s="80">
        <v>0</v>
      </c>
      <c r="DN60" s="80">
        <v>0</v>
      </c>
      <c r="DO60" s="80">
        <v>0</v>
      </c>
      <c r="DP60" s="80">
        <v>0</v>
      </c>
      <c r="DQ60" s="81">
        <f t="shared" si="21"/>
        <v>8284.7115022508151</v>
      </c>
    </row>
    <row r="61" spans="1:121" x14ac:dyDescent="0.55000000000000004">
      <c r="O61">
        <f t="shared" si="9"/>
        <v>1951</v>
      </c>
      <c r="P61">
        <f t="shared" si="10"/>
        <v>3</v>
      </c>
      <c r="Q61" s="1">
        <v>18688</v>
      </c>
      <c r="R61" s="18">
        <f t="shared" si="11"/>
        <v>195103</v>
      </c>
      <c r="S61" s="1" t="str">
        <f t="shared" si="12"/>
        <v>Wet</v>
      </c>
      <c r="T61" s="2">
        <v>73200</v>
      </c>
      <c r="U61" s="63">
        <f t="shared" si="2"/>
        <v>0</v>
      </c>
      <c r="V61" s="70">
        <f t="shared" si="15"/>
        <v>8928.6372322301304</v>
      </c>
      <c r="W61" s="63">
        <f t="shared" si="22"/>
        <v>0</v>
      </c>
      <c r="X61" s="63">
        <f t="shared" si="23"/>
        <v>8928.6372322301304</v>
      </c>
      <c r="Y61" s="70">
        <f>X61*INDEX('WMC Loss McConaughy-GI'!$B$54:$D$65,MATCH('Score Analysis'!P61,'WMC Loss McConaughy-GI'!$E$54:$E$65,0),MATCH('Score Analysis'!S61,'WMC Loss McConaughy-GI'!$B$53:$D$53,0))</f>
        <v>8478.8516965899616</v>
      </c>
      <c r="AG61" s="79">
        <v>1992</v>
      </c>
      <c r="AH61" s="80">
        <v>0</v>
      </c>
      <c r="AI61" s="80">
        <v>0</v>
      </c>
      <c r="AJ61" s="80">
        <v>4376.0663194245953</v>
      </c>
      <c r="AK61" s="80">
        <v>0</v>
      </c>
      <c r="AL61" s="80">
        <v>0</v>
      </c>
      <c r="AM61" s="80">
        <v>0</v>
      </c>
      <c r="AN61" s="80">
        <v>0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81">
        <f t="shared" si="16"/>
        <v>4376.0663194245953</v>
      </c>
      <c r="AV61" s="79">
        <v>1992</v>
      </c>
      <c r="AW61" s="80">
        <v>0</v>
      </c>
      <c r="AX61" s="80">
        <v>0</v>
      </c>
      <c r="AY61" s="80">
        <v>4376.0663194245953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1">
        <f t="shared" si="17"/>
        <v>4376.0663194245953</v>
      </c>
      <c r="BK61" s="79">
        <v>1992</v>
      </c>
      <c r="BL61" s="80">
        <v>0</v>
      </c>
      <c r="BM61" s="80">
        <v>0</v>
      </c>
      <c r="BN61" s="80">
        <v>4376.0663194245953</v>
      </c>
      <c r="BO61" s="80">
        <v>0</v>
      </c>
      <c r="BP61" s="80"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v>0</v>
      </c>
      <c r="BX61" s="81">
        <f t="shared" si="18"/>
        <v>4376.0663194245953</v>
      </c>
      <c r="BZ61" s="79">
        <v>1992</v>
      </c>
      <c r="CA61" s="80">
        <v>0</v>
      </c>
      <c r="CB61" s="80">
        <v>0</v>
      </c>
      <c r="CC61" s="80">
        <v>4178.4852824539539</v>
      </c>
      <c r="CD61" s="80">
        <v>0</v>
      </c>
      <c r="CE61" s="80">
        <v>0</v>
      </c>
      <c r="CF61" s="80">
        <v>0</v>
      </c>
      <c r="CG61" s="80">
        <v>0</v>
      </c>
      <c r="CH61" s="80">
        <v>0</v>
      </c>
      <c r="CI61" s="80">
        <v>0</v>
      </c>
      <c r="CJ61" s="80">
        <v>0</v>
      </c>
      <c r="CK61" s="80">
        <v>0</v>
      </c>
      <c r="CL61" s="80">
        <v>0</v>
      </c>
      <c r="CM61" s="81">
        <f t="shared" si="19"/>
        <v>4178.4852824539539</v>
      </c>
      <c r="CO61" s="79">
        <v>1992</v>
      </c>
      <c r="CP61" s="80">
        <v>0</v>
      </c>
      <c r="CQ61" s="80">
        <v>0</v>
      </c>
      <c r="CR61" s="80">
        <v>4178.4852824539539</v>
      </c>
      <c r="CS61" s="80">
        <v>0</v>
      </c>
      <c r="CT61" s="80">
        <v>0</v>
      </c>
      <c r="CU61" s="80">
        <v>0</v>
      </c>
      <c r="CV61" s="80">
        <v>0</v>
      </c>
      <c r="CW61" s="80">
        <v>0</v>
      </c>
      <c r="CX61" s="80">
        <v>0</v>
      </c>
      <c r="CY61" s="80">
        <v>0</v>
      </c>
      <c r="CZ61" s="80">
        <v>0</v>
      </c>
      <c r="DA61" s="80">
        <v>0</v>
      </c>
      <c r="DB61" s="81">
        <f t="shared" si="20"/>
        <v>4178.4852824539539</v>
      </c>
      <c r="DD61" s="79">
        <v>1992</v>
      </c>
      <c r="DE61" s="80">
        <v>0</v>
      </c>
      <c r="DF61" s="80">
        <v>0</v>
      </c>
      <c r="DG61" s="80">
        <v>4178.4852824539539</v>
      </c>
      <c r="DH61" s="80">
        <v>0</v>
      </c>
      <c r="DI61" s="80">
        <v>0</v>
      </c>
      <c r="DJ61" s="80">
        <v>0</v>
      </c>
      <c r="DK61" s="80">
        <v>0</v>
      </c>
      <c r="DL61" s="80">
        <v>0</v>
      </c>
      <c r="DM61" s="80">
        <v>0</v>
      </c>
      <c r="DN61" s="80">
        <v>0</v>
      </c>
      <c r="DO61" s="80">
        <v>0</v>
      </c>
      <c r="DP61" s="80">
        <v>0</v>
      </c>
      <c r="DQ61" s="81">
        <f t="shared" si="21"/>
        <v>4178.4852824539539</v>
      </c>
    </row>
    <row r="62" spans="1:121" x14ac:dyDescent="0.55000000000000004">
      <c r="O62">
        <f t="shared" si="9"/>
        <v>1951</v>
      </c>
      <c r="P62">
        <f t="shared" si="10"/>
        <v>4</v>
      </c>
      <c r="Q62" s="1">
        <v>18719</v>
      </c>
      <c r="R62" s="18">
        <f t="shared" si="11"/>
        <v>195104</v>
      </c>
      <c r="S62" s="1" t="str">
        <f t="shared" si="12"/>
        <v>Wet</v>
      </c>
      <c r="T62" s="2">
        <v>28300.000000000011</v>
      </c>
      <c r="U62" s="63">
        <f t="shared" si="2"/>
        <v>0</v>
      </c>
      <c r="V62" s="70">
        <f t="shared" si="15"/>
        <v>0</v>
      </c>
      <c r="W62" s="63">
        <f t="shared" si="22"/>
        <v>0</v>
      </c>
      <c r="X62" s="63">
        <f t="shared" si="23"/>
        <v>0</v>
      </c>
      <c r="Y62" s="70">
        <f>X62*INDEX('WMC Loss McConaughy-GI'!$B$54:$D$65,MATCH('Score Analysis'!P62,'WMC Loss McConaughy-GI'!$E$54:$E$65,0),MATCH('Score Analysis'!S62,'WMC Loss McConaughy-GI'!$B$53:$D$53,0))</f>
        <v>0</v>
      </c>
      <c r="AG62" s="79">
        <v>1993</v>
      </c>
      <c r="AH62" s="80">
        <v>0</v>
      </c>
      <c r="AI62" s="80">
        <v>0</v>
      </c>
      <c r="AJ62" s="80">
        <v>0</v>
      </c>
      <c r="AK62" s="80">
        <v>4454.1539372008065</v>
      </c>
      <c r="AL62" s="80">
        <v>0</v>
      </c>
      <c r="AM62" s="80">
        <v>0</v>
      </c>
      <c r="AN62" s="80">
        <v>0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81">
        <f t="shared" si="16"/>
        <v>4454.1539372008065</v>
      </c>
      <c r="AV62" s="79">
        <v>1993</v>
      </c>
      <c r="AW62" s="80">
        <v>0</v>
      </c>
      <c r="AX62" s="80">
        <v>0</v>
      </c>
      <c r="AY62" s="80">
        <v>0</v>
      </c>
      <c r="AZ62" s="80">
        <v>4454.1539372008065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1">
        <f t="shared" si="17"/>
        <v>4454.1539372008065</v>
      </c>
      <c r="BK62" s="79">
        <v>1993</v>
      </c>
      <c r="BL62" s="80">
        <v>0</v>
      </c>
      <c r="BM62" s="80">
        <v>0</v>
      </c>
      <c r="BN62" s="80">
        <v>0</v>
      </c>
      <c r="BO62" s="80">
        <v>8908.3078744016129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v>0</v>
      </c>
      <c r="BX62" s="81">
        <f t="shared" si="18"/>
        <v>8908.3078744016129</v>
      </c>
      <c r="BZ62" s="79">
        <v>1993</v>
      </c>
      <c r="CA62" s="80">
        <v>0</v>
      </c>
      <c r="CB62" s="80">
        <v>0</v>
      </c>
      <c r="CC62" s="80">
        <v>0</v>
      </c>
      <c r="CD62" s="80">
        <v>4074.0434812561257</v>
      </c>
      <c r="CE62" s="80">
        <v>0</v>
      </c>
      <c r="CF62" s="80">
        <v>0</v>
      </c>
      <c r="CG62" s="80">
        <v>0</v>
      </c>
      <c r="CH62" s="80">
        <v>0</v>
      </c>
      <c r="CI62" s="80">
        <v>0</v>
      </c>
      <c r="CJ62" s="80">
        <v>0</v>
      </c>
      <c r="CK62" s="80">
        <v>0</v>
      </c>
      <c r="CL62" s="80">
        <v>0</v>
      </c>
      <c r="CM62" s="81">
        <f t="shared" si="19"/>
        <v>4074.0434812561257</v>
      </c>
      <c r="CO62" s="79">
        <v>1993</v>
      </c>
      <c r="CP62" s="80">
        <v>0</v>
      </c>
      <c r="CQ62" s="80">
        <v>0</v>
      </c>
      <c r="CR62" s="80">
        <v>0</v>
      </c>
      <c r="CS62" s="80">
        <v>4074.0434812561257</v>
      </c>
      <c r="CT62" s="80">
        <v>0</v>
      </c>
      <c r="CU62" s="80">
        <v>0</v>
      </c>
      <c r="CV62" s="80">
        <v>0</v>
      </c>
      <c r="CW62" s="80">
        <v>0</v>
      </c>
      <c r="CX62" s="80">
        <v>0</v>
      </c>
      <c r="CY62" s="80">
        <v>0</v>
      </c>
      <c r="CZ62" s="80">
        <v>0</v>
      </c>
      <c r="DA62" s="80">
        <v>0</v>
      </c>
      <c r="DB62" s="81">
        <f t="shared" si="20"/>
        <v>4074.0434812561257</v>
      </c>
      <c r="DD62" s="79">
        <v>1993</v>
      </c>
      <c r="DE62" s="80">
        <v>0</v>
      </c>
      <c r="DF62" s="80">
        <v>0</v>
      </c>
      <c r="DG62" s="80">
        <v>0</v>
      </c>
      <c r="DH62" s="80">
        <v>8148.0869625122514</v>
      </c>
      <c r="DI62" s="80">
        <v>0</v>
      </c>
      <c r="DJ62" s="80">
        <v>0</v>
      </c>
      <c r="DK62" s="80">
        <v>0</v>
      </c>
      <c r="DL62" s="80">
        <v>0</v>
      </c>
      <c r="DM62" s="80">
        <v>0</v>
      </c>
      <c r="DN62" s="80">
        <v>0</v>
      </c>
      <c r="DO62" s="80">
        <v>0</v>
      </c>
      <c r="DP62" s="80">
        <v>0</v>
      </c>
      <c r="DQ62" s="81">
        <f t="shared" si="21"/>
        <v>8148.0869625122514</v>
      </c>
    </row>
    <row r="63" spans="1:121" x14ac:dyDescent="0.55000000000000004">
      <c r="O63">
        <f t="shared" si="9"/>
        <v>1951</v>
      </c>
      <c r="P63">
        <f t="shared" si="10"/>
        <v>5</v>
      </c>
      <c r="Q63" s="1">
        <v>18749</v>
      </c>
      <c r="R63" s="18">
        <f t="shared" si="11"/>
        <v>195105</v>
      </c>
      <c r="S63" s="1" t="str">
        <f t="shared" si="12"/>
        <v>Wet</v>
      </c>
      <c r="T63" s="2">
        <v>22200.000000000018</v>
      </c>
      <c r="U63" s="63">
        <f t="shared" si="2"/>
        <v>0</v>
      </c>
      <c r="V63" s="70">
        <f t="shared" si="15"/>
        <v>0</v>
      </c>
      <c r="W63" s="63">
        <f t="shared" si="22"/>
        <v>0</v>
      </c>
      <c r="X63" s="63">
        <f t="shared" si="23"/>
        <v>0</v>
      </c>
      <c r="Y63" s="70">
        <f>X63*INDEX('WMC Loss McConaughy-GI'!$B$54:$D$65,MATCH('Score Analysis'!P63,'WMC Loss McConaughy-GI'!$E$54:$E$65,0),MATCH('Score Analysis'!S63,'WMC Loss McConaughy-GI'!$B$53:$D$53,0))</f>
        <v>0</v>
      </c>
      <c r="AG63" s="79">
        <v>1994</v>
      </c>
      <c r="AH63" s="80">
        <v>0</v>
      </c>
      <c r="AI63" s="80">
        <v>0</v>
      </c>
      <c r="AJ63" s="80">
        <v>8967.9820721664801</v>
      </c>
      <c r="AK63" s="80">
        <v>0</v>
      </c>
      <c r="AL63" s="80">
        <v>0</v>
      </c>
      <c r="AM63" s="80">
        <v>0</v>
      </c>
      <c r="AN63" s="80">
        <v>0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81">
        <f t="shared" si="16"/>
        <v>8967.9820721664801</v>
      </c>
      <c r="AV63" s="79">
        <v>1994</v>
      </c>
      <c r="AW63" s="80">
        <v>0</v>
      </c>
      <c r="AX63" s="80">
        <v>0</v>
      </c>
      <c r="AY63" s="80">
        <v>8967.9820721664801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1">
        <f t="shared" si="17"/>
        <v>8967.9820721664801</v>
      </c>
      <c r="BK63" s="79">
        <v>1994</v>
      </c>
      <c r="BL63" s="80">
        <v>0</v>
      </c>
      <c r="BM63" s="80">
        <v>0</v>
      </c>
      <c r="BN63" s="80">
        <v>8967.9820721664801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v>0</v>
      </c>
      <c r="BX63" s="81">
        <f t="shared" si="18"/>
        <v>8967.9820721664801</v>
      </c>
      <c r="BZ63" s="79">
        <v>1994</v>
      </c>
      <c r="CA63" s="80">
        <v>0</v>
      </c>
      <c r="CB63" s="80">
        <v>0</v>
      </c>
      <c r="CC63" s="80">
        <v>8563.0743152872928</v>
      </c>
      <c r="CD63" s="80">
        <v>0</v>
      </c>
      <c r="CE63" s="80">
        <v>0</v>
      </c>
      <c r="CF63" s="80">
        <v>0</v>
      </c>
      <c r="CG63" s="80">
        <v>0</v>
      </c>
      <c r="CH63" s="80">
        <v>0</v>
      </c>
      <c r="CI63" s="80">
        <v>0</v>
      </c>
      <c r="CJ63" s="80">
        <v>0</v>
      </c>
      <c r="CK63" s="80">
        <v>0</v>
      </c>
      <c r="CL63" s="80">
        <v>0</v>
      </c>
      <c r="CM63" s="81">
        <f t="shared" si="19"/>
        <v>8563.0743152872928</v>
      </c>
      <c r="CO63" s="79">
        <v>1994</v>
      </c>
      <c r="CP63" s="80">
        <v>0</v>
      </c>
      <c r="CQ63" s="80">
        <v>0</v>
      </c>
      <c r="CR63" s="80">
        <v>8563.0743152872928</v>
      </c>
      <c r="CS63" s="80">
        <v>0</v>
      </c>
      <c r="CT63" s="80">
        <v>0</v>
      </c>
      <c r="CU63" s="80">
        <v>0</v>
      </c>
      <c r="CV63" s="80">
        <v>0</v>
      </c>
      <c r="CW63" s="80">
        <v>0</v>
      </c>
      <c r="CX63" s="80">
        <v>0</v>
      </c>
      <c r="CY63" s="80">
        <v>0</v>
      </c>
      <c r="CZ63" s="80">
        <v>0</v>
      </c>
      <c r="DA63" s="80">
        <v>0</v>
      </c>
      <c r="DB63" s="81">
        <f t="shared" si="20"/>
        <v>8563.0743152872928</v>
      </c>
      <c r="DD63" s="79">
        <v>1994</v>
      </c>
      <c r="DE63" s="80">
        <v>0</v>
      </c>
      <c r="DF63" s="80">
        <v>0</v>
      </c>
      <c r="DG63" s="80">
        <v>8563.0743152872928</v>
      </c>
      <c r="DH63" s="80">
        <v>0</v>
      </c>
      <c r="DI63" s="80">
        <v>0</v>
      </c>
      <c r="DJ63" s="80">
        <v>0</v>
      </c>
      <c r="DK63" s="80">
        <v>0</v>
      </c>
      <c r="DL63" s="80">
        <v>0</v>
      </c>
      <c r="DM63" s="80">
        <v>0</v>
      </c>
      <c r="DN63" s="80">
        <v>0</v>
      </c>
      <c r="DO63" s="80">
        <v>0</v>
      </c>
      <c r="DP63" s="80">
        <v>0</v>
      </c>
      <c r="DQ63" s="81">
        <f t="shared" si="21"/>
        <v>8563.0743152872928</v>
      </c>
    </row>
    <row r="64" spans="1:121" x14ac:dyDescent="0.55000000000000004">
      <c r="O64">
        <f t="shared" si="9"/>
        <v>1951</v>
      </c>
      <c r="P64">
        <f t="shared" si="10"/>
        <v>6</v>
      </c>
      <c r="Q64" s="1">
        <v>18780</v>
      </c>
      <c r="R64" s="18">
        <f t="shared" si="11"/>
        <v>195106</v>
      </c>
      <c r="S64" s="1" t="str">
        <f t="shared" si="12"/>
        <v>Wet</v>
      </c>
      <c r="T64" s="2">
        <v>4500</v>
      </c>
      <c r="U64" s="63">
        <f t="shared" si="2"/>
        <v>0</v>
      </c>
      <c r="V64" s="70">
        <f t="shared" si="15"/>
        <v>0</v>
      </c>
      <c r="W64" s="63">
        <f t="shared" si="22"/>
        <v>0</v>
      </c>
      <c r="X64" s="63">
        <f t="shared" si="23"/>
        <v>0</v>
      </c>
      <c r="Y64" s="70">
        <f>X64*INDEX('WMC Loss McConaughy-GI'!$B$54:$D$65,MATCH('Score Analysis'!P64,'WMC Loss McConaughy-GI'!$E$54:$E$65,0),MATCH('Score Analysis'!S64,'WMC Loss McConaughy-GI'!$B$53:$D$53,0))</f>
        <v>0</v>
      </c>
      <c r="AG64" s="81" t="s">
        <v>78</v>
      </c>
      <c r="AH64" s="81">
        <f>AVERAGE(AH16:AH63)</f>
        <v>0</v>
      </c>
      <c r="AI64" s="81">
        <f t="shared" ref="AI64:AS64" si="25">AVERAGE(AI16:AI63)</f>
        <v>0</v>
      </c>
      <c r="AJ64" s="81">
        <f t="shared" si="25"/>
        <v>3803.1091484846365</v>
      </c>
      <c r="AK64" s="81">
        <f t="shared" si="25"/>
        <v>602.85150553407368</v>
      </c>
      <c r="AL64" s="81">
        <f t="shared" si="25"/>
        <v>692.5752922335929</v>
      </c>
      <c r="AM64" s="81">
        <f t="shared" si="25"/>
        <v>0</v>
      </c>
      <c r="AN64" s="81">
        <f t="shared" si="25"/>
        <v>459.24926906457193</v>
      </c>
      <c r="AO64" s="81">
        <f t="shared" si="25"/>
        <v>365.47931116115643</v>
      </c>
      <c r="AP64" s="81">
        <f t="shared" si="25"/>
        <v>0</v>
      </c>
      <c r="AQ64" s="81">
        <f t="shared" si="25"/>
        <v>0</v>
      </c>
      <c r="AR64" s="81">
        <f t="shared" si="25"/>
        <v>0</v>
      </c>
      <c r="AS64" s="81">
        <f t="shared" si="25"/>
        <v>0</v>
      </c>
      <c r="AT64" s="81">
        <f t="shared" si="16"/>
        <v>5923.2645264780322</v>
      </c>
      <c r="AV64" s="81" t="s">
        <v>78</v>
      </c>
      <c r="AW64" s="81">
        <f>AVERAGE(AW16:AW63)</f>
        <v>0</v>
      </c>
      <c r="AX64" s="81">
        <f t="shared" ref="AX64:BH64" si="26">AVERAGE(AX16:AX63)</f>
        <v>0</v>
      </c>
      <c r="AY64" s="81">
        <f t="shared" si="26"/>
        <v>4175.1356998275596</v>
      </c>
      <c r="AZ64" s="81">
        <f t="shared" si="26"/>
        <v>700.76817220074088</v>
      </c>
      <c r="BA64" s="81">
        <f t="shared" si="26"/>
        <v>785.03825917277175</v>
      </c>
      <c r="BB64" s="81">
        <f t="shared" si="26"/>
        <v>0</v>
      </c>
      <c r="BC64" s="81">
        <f t="shared" si="26"/>
        <v>660.46013061772521</v>
      </c>
      <c r="BD64" s="81">
        <f t="shared" si="26"/>
        <v>433.7327909855951</v>
      </c>
      <c r="BE64" s="81">
        <f t="shared" si="26"/>
        <v>0</v>
      </c>
      <c r="BF64" s="81">
        <f t="shared" si="26"/>
        <v>0</v>
      </c>
      <c r="BG64" s="81">
        <f t="shared" si="26"/>
        <v>0</v>
      </c>
      <c r="BH64" s="81">
        <f t="shared" si="26"/>
        <v>0</v>
      </c>
      <c r="BI64" s="81">
        <f t="shared" si="17"/>
        <v>6755.1350528043931</v>
      </c>
      <c r="BK64" s="81" t="s">
        <v>78</v>
      </c>
      <c r="BL64" s="81">
        <f>AVERAGE(BL16:BL63)</f>
        <v>0</v>
      </c>
      <c r="BM64" s="81">
        <f t="shared" ref="BM64:BW64" si="27">AVERAGE(BM16:BM63)</f>
        <v>0</v>
      </c>
      <c r="BN64" s="81">
        <f t="shared" si="27"/>
        <v>4730.4955845038157</v>
      </c>
      <c r="BO64" s="81">
        <f t="shared" si="27"/>
        <v>981.82663373013349</v>
      </c>
      <c r="BP64" s="81">
        <f t="shared" si="27"/>
        <v>785.03825917277175</v>
      </c>
      <c r="BQ64" s="81">
        <f t="shared" si="27"/>
        <v>0</v>
      </c>
      <c r="BR64" s="81">
        <f t="shared" si="27"/>
        <v>752.14837145137665</v>
      </c>
      <c r="BS64" s="81">
        <f t="shared" si="27"/>
        <v>433.7327909855951</v>
      </c>
      <c r="BT64" s="81">
        <f t="shared" si="27"/>
        <v>0</v>
      </c>
      <c r="BU64" s="81">
        <f t="shared" si="27"/>
        <v>0</v>
      </c>
      <c r="BV64" s="81">
        <f t="shared" si="27"/>
        <v>0</v>
      </c>
      <c r="BW64" s="81">
        <f t="shared" si="27"/>
        <v>0</v>
      </c>
      <c r="BX64" s="81">
        <f t="shared" si="18"/>
        <v>7683.2416398436935</v>
      </c>
      <c r="BZ64" s="81" t="s">
        <v>78</v>
      </c>
      <c r="CA64" s="81">
        <f>AVERAGE(CA16:CA63)</f>
        <v>0</v>
      </c>
      <c r="CB64" s="81">
        <f t="shared" ref="CB64:CL64" si="28">AVERAGE(CB16:CB63)</f>
        <v>0</v>
      </c>
      <c r="CC64" s="81">
        <f t="shared" si="28"/>
        <v>3603.209382079644</v>
      </c>
      <c r="CD64" s="81">
        <f t="shared" si="28"/>
        <v>556.17891236200569</v>
      </c>
      <c r="CE64" s="81">
        <f t="shared" si="28"/>
        <v>630.48061849181283</v>
      </c>
      <c r="CF64" s="81">
        <f t="shared" si="28"/>
        <v>0</v>
      </c>
      <c r="CG64" s="81">
        <f t="shared" si="28"/>
        <v>175.09687777640042</v>
      </c>
      <c r="CH64" s="81">
        <f t="shared" si="28"/>
        <v>307.73174472488523</v>
      </c>
      <c r="CI64" s="81">
        <f t="shared" si="28"/>
        <v>0</v>
      </c>
      <c r="CJ64" s="81">
        <f t="shared" si="28"/>
        <v>0</v>
      </c>
      <c r="CK64" s="81">
        <f t="shared" si="28"/>
        <v>0</v>
      </c>
      <c r="CL64" s="81">
        <f t="shared" si="28"/>
        <v>0</v>
      </c>
      <c r="CM64" s="81">
        <f t="shared" si="19"/>
        <v>5272.6975354347478</v>
      </c>
      <c r="CO64" s="81" t="s">
        <v>78</v>
      </c>
      <c r="CP64" s="81">
        <f>AVERAGE(CP16:CP63)</f>
        <v>0</v>
      </c>
      <c r="CQ64" s="81">
        <f t="shared" ref="CQ64:DA64" si="29">AVERAGE(CQ16:CQ63)</f>
        <v>0</v>
      </c>
      <c r="CR64" s="81">
        <f t="shared" si="29"/>
        <v>3955.4445385184649</v>
      </c>
      <c r="CS64" s="81">
        <f t="shared" si="29"/>
        <v>646.80117151675722</v>
      </c>
      <c r="CT64" s="81">
        <f t="shared" si="29"/>
        <v>714.72769134353393</v>
      </c>
      <c r="CU64" s="81">
        <f t="shared" si="29"/>
        <v>0</v>
      </c>
      <c r="CV64" s="81">
        <f t="shared" si="29"/>
        <v>296.28931225144532</v>
      </c>
      <c r="CW64" s="81">
        <f t="shared" si="29"/>
        <v>325.76194169654065</v>
      </c>
      <c r="CX64" s="81">
        <f t="shared" si="29"/>
        <v>0</v>
      </c>
      <c r="CY64" s="81">
        <f t="shared" si="29"/>
        <v>0</v>
      </c>
      <c r="CZ64" s="81">
        <f t="shared" si="29"/>
        <v>0</v>
      </c>
      <c r="DA64" s="81">
        <f t="shared" si="29"/>
        <v>0</v>
      </c>
      <c r="DB64" s="81">
        <f t="shared" si="20"/>
        <v>5939.0246553267425</v>
      </c>
      <c r="DD64" s="81" t="s">
        <v>78</v>
      </c>
      <c r="DE64" s="81">
        <f>AVERAGE(DE16:DE63)</f>
        <v>0</v>
      </c>
      <c r="DF64" s="81">
        <f t="shared" ref="DF64:DP64" si="30">AVERAGE(DF16:DF63)</f>
        <v>0</v>
      </c>
      <c r="DG64" s="81">
        <f t="shared" si="30"/>
        <v>4482.2494780866227</v>
      </c>
      <c r="DH64" s="81">
        <f t="shared" si="30"/>
        <v>906.02843113367487</v>
      </c>
      <c r="DI64" s="81">
        <f t="shared" si="30"/>
        <v>714.72769134353393</v>
      </c>
      <c r="DJ64" s="81">
        <f t="shared" si="30"/>
        <v>0</v>
      </c>
      <c r="DK64" s="81">
        <f t="shared" si="30"/>
        <v>331.24707001006624</v>
      </c>
      <c r="DL64" s="81">
        <f t="shared" si="30"/>
        <v>325.76194169654065</v>
      </c>
      <c r="DM64" s="81">
        <f t="shared" si="30"/>
        <v>0</v>
      </c>
      <c r="DN64" s="81">
        <f t="shared" si="30"/>
        <v>0</v>
      </c>
      <c r="DO64" s="81">
        <f t="shared" si="30"/>
        <v>0</v>
      </c>
      <c r="DP64" s="81">
        <f t="shared" si="30"/>
        <v>0</v>
      </c>
      <c r="DQ64" s="81">
        <f t="shared" si="21"/>
        <v>6760.0146122704382</v>
      </c>
    </row>
    <row r="65" spans="15:120" x14ac:dyDescent="0.55000000000000004">
      <c r="O65">
        <f t="shared" si="9"/>
        <v>1951</v>
      </c>
      <c r="P65">
        <f t="shared" si="10"/>
        <v>7</v>
      </c>
      <c r="Q65" s="1">
        <v>18810</v>
      </c>
      <c r="R65" s="18">
        <f t="shared" si="11"/>
        <v>195107</v>
      </c>
      <c r="S65" s="1" t="str">
        <f t="shared" si="12"/>
        <v>Wet</v>
      </c>
      <c r="T65" s="2">
        <v>0</v>
      </c>
      <c r="U65" s="63">
        <f t="shared" si="2"/>
        <v>0</v>
      </c>
      <c r="V65" s="70">
        <f t="shared" si="15"/>
        <v>0</v>
      </c>
      <c r="W65" s="63">
        <f t="shared" si="22"/>
        <v>0</v>
      </c>
      <c r="X65" s="63">
        <f t="shared" si="23"/>
        <v>0</v>
      </c>
      <c r="Y65" s="70">
        <f>X65*INDEX('WMC Loss McConaughy-GI'!$B$54:$D$65,MATCH('Score Analysis'!P65,'WMC Loss McConaughy-GI'!$E$54:$E$65,0),MATCH('Score Analysis'!S65,'WMC Loss McConaughy-GI'!$B$53:$D$53,0))</f>
        <v>0</v>
      </c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</row>
    <row r="66" spans="15:120" x14ac:dyDescent="0.55000000000000004">
      <c r="O66">
        <f t="shared" si="9"/>
        <v>1951</v>
      </c>
      <c r="P66">
        <f t="shared" si="10"/>
        <v>8</v>
      </c>
      <c r="Q66" s="1">
        <v>18841</v>
      </c>
      <c r="R66" s="18">
        <f t="shared" si="11"/>
        <v>195108</v>
      </c>
      <c r="S66" s="1" t="str">
        <f t="shared" si="12"/>
        <v>Wet</v>
      </c>
      <c r="T66" s="2">
        <v>27400</v>
      </c>
      <c r="U66" s="63">
        <f t="shared" si="2"/>
        <v>0</v>
      </c>
      <c r="V66" s="70">
        <f t="shared" si="15"/>
        <v>0</v>
      </c>
      <c r="W66" s="63">
        <f t="shared" si="22"/>
        <v>0</v>
      </c>
      <c r="X66" s="63">
        <f t="shared" si="23"/>
        <v>0</v>
      </c>
      <c r="Y66" s="70">
        <f>X66*INDEX('WMC Loss McConaughy-GI'!$B$54:$D$65,MATCH('Score Analysis'!P66,'WMC Loss McConaughy-GI'!$E$54:$E$65,0),MATCH('Score Analysis'!S66,'WMC Loss McConaughy-GI'!$B$53:$D$53,0))</f>
        <v>0</v>
      </c>
    </row>
    <row r="67" spans="15:120" x14ac:dyDescent="0.55000000000000004">
      <c r="O67">
        <f t="shared" si="9"/>
        <v>1951</v>
      </c>
      <c r="P67">
        <f t="shared" si="10"/>
        <v>9</v>
      </c>
      <c r="Q67" s="1">
        <v>18872</v>
      </c>
      <c r="R67" s="18">
        <f t="shared" si="11"/>
        <v>195109</v>
      </c>
      <c r="S67" s="1" t="str">
        <f t="shared" si="12"/>
        <v>Wet</v>
      </c>
      <c r="T67" s="2">
        <v>0</v>
      </c>
      <c r="U67" s="63">
        <f t="shared" si="2"/>
        <v>9059.096123934085</v>
      </c>
      <c r="V67" s="70">
        <f t="shared" si="15"/>
        <v>9059.096123934085</v>
      </c>
      <c r="W67" s="63">
        <f t="shared" si="22"/>
        <v>34.363429150938941</v>
      </c>
      <c r="X67" s="63">
        <f t="shared" si="23"/>
        <v>0</v>
      </c>
      <c r="Y67" s="70">
        <f>X67*INDEX('WMC Loss McConaughy-GI'!$B$54:$D$65,MATCH('Score Analysis'!P67,'WMC Loss McConaughy-GI'!$E$54:$E$65,0),MATCH('Score Analysis'!S67,'WMC Loss McConaughy-GI'!$B$53:$D$53,0))</f>
        <v>0</v>
      </c>
      <c r="AH67">
        <v>1</v>
      </c>
      <c r="AI67">
        <v>2</v>
      </c>
      <c r="AJ67">
        <v>3</v>
      </c>
      <c r="AK67">
        <v>4</v>
      </c>
      <c r="AL67">
        <v>5</v>
      </c>
      <c r="AM67">
        <v>6</v>
      </c>
      <c r="AN67">
        <v>7</v>
      </c>
      <c r="AO67">
        <v>8</v>
      </c>
      <c r="AP67">
        <v>9</v>
      </c>
      <c r="AQ67">
        <v>10</v>
      </c>
      <c r="AR67">
        <v>11</v>
      </c>
      <c r="AS67">
        <v>12</v>
      </c>
      <c r="AW67">
        <v>1</v>
      </c>
      <c r="AX67">
        <v>2</v>
      </c>
      <c r="AY67">
        <v>3</v>
      </c>
      <c r="AZ67">
        <v>4</v>
      </c>
      <c r="BA67">
        <v>5</v>
      </c>
      <c r="BB67">
        <v>6</v>
      </c>
      <c r="BC67">
        <v>7</v>
      </c>
      <c r="BD67">
        <v>8</v>
      </c>
      <c r="BE67">
        <v>9</v>
      </c>
      <c r="BF67">
        <v>10</v>
      </c>
      <c r="BG67">
        <v>11</v>
      </c>
      <c r="BH67">
        <v>12</v>
      </c>
      <c r="BL67">
        <v>1</v>
      </c>
      <c r="BM67">
        <v>2</v>
      </c>
      <c r="BN67">
        <v>3</v>
      </c>
      <c r="BO67">
        <v>4</v>
      </c>
      <c r="BP67">
        <v>5</v>
      </c>
      <c r="BQ67">
        <v>6</v>
      </c>
      <c r="BR67">
        <v>7</v>
      </c>
      <c r="BS67">
        <v>8</v>
      </c>
      <c r="BT67">
        <v>9</v>
      </c>
      <c r="BU67">
        <v>10</v>
      </c>
      <c r="BV67">
        <v>11</v>
      </c>
      <c r="BW67">
        <v>12</v>
      </c>
      <c r="CA67">
        <v>1</v>
      </c>
      <c r="CB67">
        <v>2</v>
      </c>
      <c r="CC67">
        <v>3</v>
      </c>
      <c r="CD67">
        <v>4</v>
      </c>
      <c r="CE67">
        <v>5</v>
      </c>
      <c r="CF67">
        <v>6</v>
      </c>
      <c r="CG67">
        <v>7</v>
      </c>
      <c r="CH67">
        <v>8</v>
      </c>
      <c r="CI67">
        <v>9</v>
      </c>
      <c r="CJ67">
        <v>10</v>
      </c>
      <c r="CK67">
        <v>11</v>
      </c>
      <c r="CL67">
        <v>12</v>
      </c>
      <c r="CP67">
        <v>1</v>
      </c>
      <c r="CQ67">
        <v>2</v>
      </c>
      <c r="CR67">
        <v>3</v>
      </c>
      <c r="CS67">
        <v>4</v>
      </c>
      <c r="CT67">
        <v>5</v>
      </c>
      <c r="CU67">
        <v>6</v>
      </c>
      <c r="CV67">
        <v>7</v>
      </c>
      <c r="CW67">
        <v>8</v>
      </c>
      <c r="CX67">
        <v>9</v>
      </c>
      <c r="CY67">
        <v>10</v>
      </c>
      <c r="CZ67">
        <v>11</v>
      </c>
      <c r="DA67">
        <v>12</v>
      </c>
      <c r="DE67">
        <v>1</v>
      </c>
      <c r="DF67">
        <v>2</v>
      </c>
      <c r="DG67">
        <v>3</v>
      </c>
      <c r="DH67">
        <v>4</v>
      </c>
      <c r="DI67">
        <v>5</v>
      </c>
      <c r="DJ67">
        <v>6</v>
      </c>
      <c r="DK67">
        <v>7</v>
      </c>
      <c r="DL67">
        <v>8</v>
      </c>
      <c r="DM67">
        <v>9</v>
      </c>
      <c r="DN67">
        <v>10</v>
      </c>
      <c r="DO67">
        <v>11</v>
      </c>
      <c r="DP67">
        <v>12</v>
      </c>
    </row>
    <row r="68" spans="15:120" x14ac:dyDescent="0.55000000000000004">
      <c r="O68">
        <f t="shared" si="9"/>
        <v>1951</v>
      </c>
      <c r="P68">
        <f t="shared" si="10"/>
        <v>10</v>
      </c>
      <c r="Q68" s="1">
        <v>18902</v>
      </c>
      <c r="R68" s="18">
        <f t="shared" si="11"/>
        <v>195110</v>
      </c>
      <c r="S68" s="1" t="str">
        <f t="shared" si="12"/>
        <v>Wet</v>
      </c>
      <c r="T68" s="2">
        <v>0</v>
      </c>
      <c r="U68" s="63">
        <f t="shared" si="2"/>
        <v>0</v>
      </c>
      <c r="V68" s="70">
        <f t="shared" si="15"/>
        <v>9024.7326947831461</v>
      </c>
      <c r="W68" s="63">
        <f t="shared" si="22"/>
        <v>20.278902261810909</v>
      </c>
      <c r="X68" s="63">
        <f t="shared" si="23"/>
        <v>0</v>
      </c>
      <c r="Y68" s="70">
        <f>X68*INDEX('WMC Loss McConaughy-GI'!$B$54:$D$65,MATCH('Score Analysis'!P68,'WMC Loss McConaughy-GI'!$E$54:$E$65,0),MATCH('Score Analysis'!S68,'WMC Loss McConaughy-GI'!$B$53:$D$53,0))</f>
        <v>0</v>
      </c>
    </row>
    <row r="69" spans="15:120" x14ac:dyDescent="0.55000000000000004">
      <c r="O69">
        <f t="shared" si="9"/>
        <v>1951</v>
      </c>
      <c r="P69">
        <f t="shared" si="10"/>
        <v>11</v>
      </c>
      <c r="Q69" s="1">
        <v>18933</v>
      </c>
      <c r="R69" s="18">
        <f t="shared" si="11"/>
        <v>195111</v>
      </c>
      <c r="S69" s="1" t="str">
        <f t="shared" si="12"/>
        <v>Wet</v>
      </c>
      <c r="T69" s="2">
        <v>0</v>
      </c>
      <c r="U69" s="63">
        <f t="shared" si="2"/>
        <v>0</v>
      </c>
      <c r="V69" s="70">
        <f t="shared" si="15"/>
        <v>9004.4537925213353</v>
      </c>
      <c r="W69" s="63">
        <f t="shared" si="22"/>
        <v>9.21169990383145</v>
      </c>
      <c r="X69" s="63">
        <f t="shared" si="23"/>
        <v>0</v>
      </c>
      <c r="Y69" s="70">
        <f>X69*INDEX('WMC Loss McConaughy-GI'!$B$54:$D$65,MATCH('Score Analysis'!P69,'WMC Loss McConaughy-GI'!$E$54:$E$65,0),MATCH('Score Analysis'!S69,'WMC Loss McConaughy-GI'!$B$53:$D$53,0))</f>
        <v>0</v>
      </c>
    </row>
    <row r="70" spans="15:120" x14ac:dyDescent="0.55000000000000004">
      <c r="O70">
        <f t="shared" si="9"/>
        <v>1951</v>
      </c>
      <c r="P70">
        <f t="shared" si="10"/>
        <v>12</v>
      </c>
      <c r="Q70" s="1">
        <v>18963</v>
      </c>
      <c r="R70" s="18">
        <f t="shared" si="11"/>
        <v>195112</v>
      </c>
      <c r="S70" s="1" t="str">
        <f t="shared" si="12"/>
        <v>Wet</v>
      </c>
      <c r="T70" s="2">
        <v>0</v>
      </c>
      <c r="U70" s="63">
        <f t="shared" si="2"/>
        <v>0</v>
      </c>
      <c r="V70" s="70">
        <f t="shared" si="15"/>
        <v>8995.2420926175037</v>
      </c>
      <c r="W70" s="63">
        <f t="shared" si="22"/>
        <v>2.5188183631111021</v>
      </c>
      <c r="X70" s="63">
        <f t="shared" si="23"/>
        <v>0</v>
      </c>
      <c r="Y70" s="70">
        <f>X70*INDEX('WMC Loss McConaughy-GI'!$B$54:$D$65,MATCH('Score Analysis'!P70,'WMC Loss McConaughy-GI'!$E$54:$E$65,0),MATCH('Score Analysis'!S70,'WMC Loss McConaughy-GI'!$B$53:$D$53,0))</f>
        <v>0</v>
      </c>
    </row>
    <row r="71" spans="15:120" x14ac:dyDescent="0.55000000000000004">
      <c r="O71">
        <f t="shared" si="9"/>
        <v>1952</v>
      </c>
      <c r="P71">
        <f t="shared" si="10"/>
        <v>1</v>
      </c>
      <c r="Q71" s="1">
        <v>18994</v>
      </c>
      <c r="R71" s="18">
        <f t="shared" si="11"/>
        <v>195201</v>
      </c>
      <c r="S71" s="1" t="str">
        <f t="shared" si="12"/>
        <v>Wet</v>
      </c>
      <c r="T71" s="2">
        <v>0</v>
      </c>
      <c r="U71" s="63">
        <f t="shared" si="2"/>
        <v>0</v>
      </c>
      <c r="V71" s="70">
        <f t="shared" si="15"/>
        <v>8992.7232742543929</v>
      </c>
      <c r="W71" s="63">
        <f t="shared" si="22"/>
        <v>5.6944322074858622</v>
      </c>
      <c r="X71" s="63">
        <f t="shared" si="23"/>
        <v>0</v>
      </c>
      <c r="Y71" s="70">
        <f>X71*INDEX('WMC Loss McConaughy-GI'!$B$54:$D$65,MATCH('Score Analysis'!P71,'WMC Loss McConaughy-GI'!$E$54:$E$65,0),MATCH('Score Analysis'!S71,'WMC Loss McConaughy-GI'!$B$53:$D$53,0))</f>
        <v>0</v>
      </c>
    </row>
    <row r="72" spans="15:120" x14ac:dyDescent="0.55000000000000004">
      <c r="O72">
        <f t="shared" si="9"/>
        <v>1952</v>
      </c>
      <c r="P72">
        <f t="shared" si="10"/>
        <v>2</v>
      </c>
      <c r="Q72" s="1">
        <v>19025</v>
      </c>
      <c r="R72" s="18">
        <f t="shared" si="11"/>
        <v>195202</v>
      </c>
      <c r="S72" s="1" t="str">
        <f t="shared" si="12"/>
        <v>Wet</v>
      </c>
      <c r="T72" s="2">
        <v>0</v>
      </c>
      <c r="U72" s="63">
        <f t="shared" si="2"/>
        <v>0</v>
      </c>
      <c r="V72" s="70">
        <f t="shared" si="15"/>
        <v>8987.0288420469078</v>
      </c>
      <c r="W72" s="63">
        <f t="shared" si="22"/>
        <v>19.046769880428503</v>
      </c>
      <c r="X72" s="63">
        <f t="shared" si="23"/>
        <v>0</v>
      </c>
      <c r="Y72" s="70">
        <f>X72*INDEX('WMC Loss McConaughy-GI'!$B$54:$D$65,MATCH('Score Analysis'!P72,'WMC Loss McConaughy-GI'!$E$54:$E$65,0),MATCH('Score Analysis'!S72,'WMC Loss McConaughy-GI'!$B$53:$D$53,0))</f>
        <v>0</v>
      </c>
    </row>
    <row r="73" spans="15:120" x14ac:dyDescent="0.55000000000000004">
      <c r="O73">
        <f t="shared" si="9"/>
        <v>1952</v>
      </c>
      <c r="P73">
        <f t="shared" si="10"/>
        <v>3</v>
      </c>
      <c r="Q73" s="1">
        <v>19054</v>
      </c>
      <c r="R73" s="18">
        <f t="shared" si="11"/>
        <v>195203</v>
      </c>
      <c r="S73" s="1" t="str">
        <f t="shared" si="12"/>
        <v>Wet</v>
      </c>
      <c r="T73" s="2">
        <v>0</v>
      </c>
      <c r="U73" s="63">
        <f t="shared" si="2"/>
        <v>0</v>
      </c>
      <c r="V73" s="70">
        <f t="shared" si="15"/>
        <v>8967.9820721664801</v>
      </c>
      <c r="W73" s="63">
        <f t="shared" si="22"/>
        <v>20.418940965224085</v>
      </c>
      <c r="X73" s="63">
        <f t="shared" si="23"/>
        <v>0</v>
      </c>
      <c r="Y73" s="70">
        <f>X73*INDEX('WMC Loss McConaughy-GI'!$B$54:$D$65,MATCH('Score Analysis'!P73,'WMC Loss McConaughy-GI'!$E$54:$E$65,0),MATCH('Score Analysis'!S73,'WMC Loss McConaughy-GI'!$B$53:$D$53,0))</f>
        <v>0</v>
      </c>
    </row>
    <row r="74" spans="15:120" x14ac:dyDescent="0.55000000000000004">
      <c r="O74">
        <f t="shared" si="9"/>
        <v>1952</v>
      </c>
      <c r="P74">
        <f t="shared" si="10"/>
        <v>4</v>
      </c>
      <c r="Q74" s="1">
        <v>19085</v>
      </c>
      <c r="R74" s="18">
        <f t="shared" si="11"/>
        <v>195204</v>
      </c>
      <c r="S74" s="1" t="str">
        <f t="shared" si="12"/>
        <v>Wet</v>
      </c>
      <c r="T74" s="2">
        <v>0</v>
      </c>
      <c r="U74" s="63">
        <f t="shared" si="2"/>
        <v>0</v>
      </c>
      <c r="V74" s="70">
        <f t="shared" si="15"/>
        <v>8947.5631312012556</v>
      </c>
      <c r="W74" s="63">
        <f t="shared" si="22"/>
        <v>32.003455617336314</v>
      </c>
      <c r="X74" s="63">
        <f t="shared" si="23"/>
        <v>0</v>
      </c>
      <c r="Y74" s="70">
        <f>X74*INDEX('WMC Loss McConaughy-GI'!$B$54:$D$65,MATCH('Score Analysis'!P74,'WMC Loss McConaughy-GI'!$E$54:$E$65,0),MATCH('Score Analysis'!S74,'WMC Loss McConaughy-GI'!$B$53:$D$53,0))</f>
        <v>0</v>
      </c>
    </row>
    <row r="75" spans="15:120" x14ac:dyDescent="0.55000000000000004">
      <c r="O75">
        <f t="shared" si="9"/>
        <v>1952</v>
      </c>
      <c r="P75">
        <f t="shared" si="10"/>
        <v>5</v>
      </c>
      <c r="Q75" s="1">
        <v>19115</v>
      </c>
      <c r="R75" s="18">
        <f t="shared" si="11"/>
        <v>195205</v>
      </c>
      <c r="S75" s="1" t="str">
        <f t="shared" si="12"/>
        <v>Wet</v>
      </c>
      <c r="T75" s="2">
        <v>22100.000000000022</v>
      </c>
      <c r="U75" s="63">
        <f t="shared" ref="U75:U138" si="31">IF(P75=9,INDEX($I$11:$I$58,MATCH(O75,$A$11:$A$58,0)),0)</f>
        <v>0</v>
      </c>
      <c r="V75" s="70">
        <f t="shared" si="15"/>
        <v>8915.5596755839197</v>
      </c>
      <c r="W75" s="63">
        <f t="shared" si="22"/>
        <v>0</v>
      </c>
      <c r="X75" s="63">
        <f t="shared" si="23"/>
        <v>8915.5596755839197</v>
      </c>
      <c r="Y75" s="70">
        <f>X75*INDEX('WMC Loss McConaughy-GI'!$B$54:$D$65,MATCH('Score Analysis'!P75,'WMC Loss McConaughy-GI'!$E$54:$E$65,0),MATCH('Score Analysis'!S75,'WMC Loss McConaughy-GI'!$B$53:$D$53,0))</f>
        <v>8123.3582521406488</v>
      </c>
    </row>
    <row r="76" spans="15:120" x14ac:dyDescent="0.55000000000000004">
      <c r="O76">
        <f t="shared" ref="O76:O139" si="32">YEAR(Q76)</f>
        <v>1952</v>
      </c>
      <c r="P76">
        <f t="shared" ref="P76:P139" si="33">MONTH(Q76)</f>
        <v>6</v>
      </c>
      <c r="Q76" s="1">
        <v>19146</v>
      </c>
      <c r="R76" s="18">
        <f t="shared" ref="R76:R139" si="34">YEAR(Q76)*100+MONTH(Q76)</f>
        <v>195206</v>
      </c>
      <c r="S76" s="1" t="str">
        <f t="shared" ref="S76:S139" si="35">INDEX($B$11:$B$58,MATCH(O76,$A$11:$A$59,0))</f>
        <v>Wet</v>
      </c>
      <c r="T76" s="2">
        <v>86699.999999999985</v>
      </c>
      <c r="U76" s="63">
        <f t="shared" si="31"/>
        <v>0</v>
      </c>
      <c r="V76" s="70">
        <f t="shared" si="15"/>
        <v>0</v>
      </c>
      <c r="W76" s="63">
        <f t="shared" si="22"/>
        <v>0</v>
      </c>
      <c r="X76" s="63">
        <f t="shared" si="23"/>
        <v>0</v>
      </c>
      <c r="Y76" s="70">
        <f>X76*INDEX('WMC Loss McConaughy-GI'!$B$54:$D$65,MATCH('Score Analysis'!P76,'WMC Loss McConaughy-GI'!$E$54:$E$65,0),MATCH('Score Analysis'!S76,'WMC Loss McConaughy-GI'!$B$53:$D$53,0))</f>
        <v>0</v>
      </c>
    </row>
    <row r="77" spans="15:120" x14ac:dyDescent="0.55000000000000004">
      <c r="O77">
        <f t="shared" si="32"/>
        <v>1952</v>
      </c>
      <c r="P77">
        <f t="shared" si="33"/>
        <v>7</v>
      </c>
      <c r="Q77" s="1">
        <v>19176</v>
      </c>
      <c r="R77" s="18">
        <f t="shared" si="34"/>
        <v>195207</v>
      </c>
      <c r="S77" s="1" t="str">
        <f t="shared" si="35"/>
        <v>Wet</v>
      </c>
      <c r="T77" s="2">
        <v>15099.999999999995</v>
      </c>
      <c r="U77" s="63">
        <f t="shared" si="31"/>
        <v>0</v>
      </c>
      <c r="V77" s="70">
        <f t="shared" ref="V77:V140" si="36">V76+U77-W76-X76</f>
        <v>0</v>
      </c>
      <c r="W77" s="63">
        <f t="shared" si="22"/>
        <v>0</v>
      </c>
      <c r="X77" s="63">
        <f t="shared" si="23"/>
        <v>0</v>
      </c>
      <c r="Y77" s="70">
        <f>X77*INDEX('WMC Loss McConaughy-GI'!$B$54:$D$65,MATCH('Score Analysis'!P77,'WMC Loss McConaughy-GI'!$E$54:$E$65,0),MATCH('Score Analysis'!S77,'WMC Loss McConaughy-GI'!$B$53:$D$53,0))</f>
        <v>0</v>
      </c>
    </row>
    <row r="78" spans="15:120" x14ac:dyDescent="0.55000000000000004">
      <c r="O78">
        <f t="shared" si="32"/>
        <v>1952</v>
      </c>
      <c r="P78">
        <f t="shared" si="33"/>
        <v>8</v>
      </c>
      <c r="Q78" s="1">
        <v>19207</v>
      </c>
      <c r="R78" s="18">
        <f t="shared" si="34"/>
        <v>195208</v>
      </c>
      <c r="S78" s="1" t="str">
        <f t="shared" si="35"/>
        <v>Wet</v>
      </c>
      <c r="T78" s="2">
        <v>24199.999999999996</v>
      </c>
      <c r="U78" s="63">
        <f t="shared" si="31"/>
        <v>0</v>
      </c>
      <c r="V78" s="70">
        <f t="shared" si="36"/>
        <v>0</v>
      </c>
      <c r="W78" s="63">
        <f t="shared" si="22"/>
        <v>0</v>
      </c>
      <c r="X78" s="63">
        <f t="shared" si="23"/>
        <v>0</v>
      </c>
      <c r="Y78" s="70">
        <f>X78*INDEX('WMC Loss McConaughy-GI'!$B$54:$D$65,MATCH('Score Analysis'!P78,'WMC Loss McConaughy-GI'!$E$54:$E$65,0),MATCH('Score Analysis'!S78,'WMC Loss McConaughy-GI'!$B$53:$D$53,0))</f>
        <v>0</v>
      </c>
    </row>
    <row r="79" spans="15:120" x14ac:dyDescent="0.55000000000000004">
      <c r="O79">
        <f t="shared" si="32"/>
        <v>1952</v>
      </c>
      <c r="P79">
        <f t="shared" si="33"/>
        <v>9</v>
      </c>
      <c r="Q79" s="1">
        <v>19238</v>
      </c>
      <c r="R79" s="18">
        <f t="shared" si="34"/>
        <v>195209</v>
      </c>
      <c r="S79" s="1" t="str">
        <f t="shared" si="35"/>
        <v>Wet</v>
      </c>
      <c r="T79" s="2">
        <v>17400</v>
      </c>
      <c r="U79" s="63">
        <f t="shared" si="31"/>
        <v>9059.096123934085</v>
      </c>
      <c r="V79" s="70">
        <f t="shared" si="36"/>
        <v>9059.096123934085</v>
      </c>
      <c r="W79" s="63">
        <f t="shared" si="22"/>
        <v>34.363429150938941</v>
      </c>
      <c r="X79" s="63">
        <f t="shared" si="23"/>
        <v>0</v>
      </c>
      <c r="Y79" s="70">
        <f>X79*INDEX('WMC Loss McConaughy-GI'!$B$54:$D$65,MATCH('Score Analysis'!P79,'WMC Loss McConaughy-GI'!$E$54:$E$65,0),MATCH('Score Analysis'!S79,'WMC Loss McConaughy-GI'!$B$53:$D$53,0))</f>
        <v>0</v>
      </c>
    </row>
    <row r="80" spans="15:120" x14ac:dyDescent="0.55000000000000004">
      <c r="O80">
        <f t="shared" si="32"/>
        <v>1952</v>
      </c>
      <c r="P80">
        <f t="shared" si="33"/>
        <v>10</v>
      </c>
      <c r="Q80" s="1">
        <v>19268</v>
      </c>
      <c r="R80" s="18">
        <f t="shared" si="34"/>
        <v>195210</v>
      </c>
      <c r="S80" s="1" t="str">
        <f t="shared" si="35"/>
        <v>Wet</v>
      </c>
      <c r="T80" s="2">
        <v>81699.999999999985</v>
      </c>
      <c r="U80" s="63">
        <f t="shared" si="31"/>
        <v>0</v>
      </c>
      <c r="V80" s="70">
        <f t="shared" si="36"/>
        <v>9024.7326947831461</v>
      </c>
      <c r="W80" s="63">
        <f t="shared" si="22"/>
        <v>20.278902261810909</v>
      </c>
      <c r="X80" s="63">
        <f t="shared" si="23"/>
        <v>0</v>
      </c>
      <c r="Y80" s="70">
        <f>X80*INDEX('WMC Loss McConaughy-GI'!$B$54:$D$65,MATCH('Score Analysis'!P80,'WMC Loss McConaughy-GI'!$E$54:$E$65,0),MATCH('Score Analysis'!S80,'WMC Loss McConaughy-GI'!$B$53:$D$53,0))</f>
        <v>0</v>
      </c>
    </row>
    <row r="81" spans="15:25" x14ac:dyDescent="0.55000000000000004">
      <c r="O81">
        <f t="shared" si="32"/>
        <v>1952</v>
      </c>
      <c r="P81">
        <f t="shared" si="33"/>
        <v>11</v>
      </c>
      <c r="Q81" s="1">
        <v>19299</v>
      </c>
      <c r="R81" s="18">
        <f t="shared" si="34"/>
        <v>195211</v>
      </c>
      <c r="S81" s="1" t="str">
        <f t="shared" si="35"/>
        <v>Wet</v>
      </c>
      <c r="T81" s="2">
        <v>23700.000000000004</v>
      </c>
      <c r="U81" s="63">
        <f t="shared" si="31"/>
        <v>0</v>
      </c>
      <c r="V81" s="70">
        <f t="shared" si="36"/>
        <v>9004.4537925213353</v>
      </c>
      <c r="W81" s="63">
        <f t="shared" si="22"/>
        <v>9.21169990383145</v>
      </c>
      <c r="X81" s="63">
        <f t="shared" si="23"/>
        <v>0</v>
      </c>
      <c r="Y81" s="70">
        <f>X81*INDEX('WMC Loss McConaughy-GI'!$B$54:$D$65,MATCH('Score Analysis'!P81,'WMC Loss McConaughy-GI'!$E$54:$E$65,0),MATCH('Score Analysis'!S81,'WMC Loss McConaughy-GI'!$B$53:$D$53,0))</f>
        <v>0</v>
      </c>
    </row>
    <row r="82" spans="15:25" x14ac:dyDescent="0.55000000000000004">
      <c r="O82">
        <f t="shared" si="32"/>
        <v>1952</v>
      </c>
      <c r="P82">
        <f t="shared" si="33"/>
        <v>12</v>
      </c>
      <c r="Q82" s="1">
        <v>19329</v>
      </c>
      <c r="R82" s="18">
        <f t="shared" si="34"/>
        <v>195212</v>
      </c>
      <c r="S82" s="1" t="str">
        <f t="shared" si="35"/>
        <v>Wet</v>
      </c>
      <c r="T82" s="2">
        <v>0</v>
      </c>
      <c r="U82" s="63">
        <f t="shared" si="31"/>
        <v>0</v>
      </c>
      <c r="V82" s="70">
        <f t="shared" si="36"/>
        <v>8995.2420926175037</v>
      </c>
      <c r="W82" s="63">
        <f t="shared" si="22"/>
        <v>2.5188183631111021</v>
      </c>
      <c r="X82" s="63">
        <f t="shared" si="23"/>
        <v>0</v>
      </c>
      <c r="Y82" s="70">
        <f>X82*INDEX('WMC Loss McConaughy-GI'!$B$54:$D$65,MATCH('Score Analysis'!P82,'WMC Loss McConaughy-GI'!$E$54:$E$65,0),MATCH('Score Analysis'!S82,'WMC Loss McConaughy-GI'!$B$53:$D$53,0))</f>
        <v>0</v>
      </c>
    </row>
    <row r="83" spans="15:25" x14ac:dyDescent="0.55000000000000004">
      <c r="O83">
        <f t="shared" si="32"/>
        <v>1953</v>
      </c>
      <c r="P83">
        <f t="shared" si="33"/>
        <v>1</v>
      </c>
      <c r="Q83" s="1">
        <v>19360</v>
      </c>
      <c r="R83" s="18">
        <f t="shared" si="34"/>
        <v>195301</v>
      </c>
      <c r="S83" s="1" t="str">
        <f t="shared" si="35"/>
        <v>Dry</v>
      </c>
      <c r="T83" s="2">
        <v>0</v>
      </c>
      <c r="U83" s="63">
        <f t="shared" si="31"/>
        <v>0</v>
      </c>
      <c r="V83" s="70">
        <f t="shared" si="36"/>
        <v>8992.7232742543929</v>
      </c>
      <c r="W83" s="63">
        <f t="shared" si="22"/>
        <v>5.6944322074858622</v>
      </c>
      <c r="X83" s="63">
        <f t="shared" si="23"/>
        <v>0</v>
      </c>
      <c r="Y83" s="70">
        <f>X83*INDEX('WMC Loss McConaughy-GI'!$B$54:$D$65,MATCH('Score Analysis'!P83,'WMC Loss McConaughy-GI'!$E$54:$E$65,0),MATCH('Score Analysis'!S83,'WMC Loss McConaughy-GI'!$B$53:$D$53,0))</f>
        <v>0</v>
      </c>
    </row>
    <row r="84" spans="15:25" x14ac:dyDescent="0.55000000000000004">
      <c r="O84">
        <f t="shared" si="32"/>
        <v>1953</v>
      </c>
      <c r="P84">
        <f t="shared" si="33"/>
        <v>2</v>
      </c>
      <c r="Q84" s="1">
        <v>19391</v>
      </c>
      <c r="R84" s="18">
        <f t="shared" si="34"/>
        <v>195302</v>
      </c>
      <c r="S84" s="1" t="str">
        <f t="shared" si="35"/>
        <v>Dry</v>
      </c>
      <c r="T84" s="2">
        <v>0</v>
      </c>
      <c r="U84" s="63">
        <f t="shared" si="31"/>
        <v>0</v>
      </c>
      <c r="V84" s="70">
        <f t="shared" si="36"/>
        <v>8987.0288420469078</v>
      </c>
      <c r="W84" s="63">
        <f t="shared" ref="W84:W147" si="37">(V84-X84)*INDEX($M$12:$M$23,MATCH(P84,$K$12:$K$23,0))</f>
        <v>19.046769880428503</v>
      </c>
      <c r="X84" s="63">
        <f t="shared" ref="X84:X147" si="38">IF(OR(P84&lt;3,P84&gt;8),0,IF(T84&gt;0,MIN(V84,T84),0))</f>
        <v>0</v>
      </c>
      <c r="Y84" s="70">
        <f>X84*INDEX('WMC Loss McConaughy-GI'!$B$54:$D$65,MATCH('Score Analysis'!P84,'WMC Loss McConaughy-GI'!$E$54:$E$65,0),MATCH('Score Analysis'!S84,'WMC Loss McConaughy-GI'!$B$53:$D$53,0))</f>
        <v>0</v>
      </c>
    </row>
    <row r="85" spans="15:25" x14ac:dyDescent="0.55000000000000004">
      <c r="O85">
        <f t="shared" si="32"/>
        <v>1953</v>
      </c>
      <c r="P85">
        <f t="shared" si="33"/>
        <v>3</v>
      </c>
      <c r="Q85" s="1">
        <v>19419</v>
      </c>
      <c r="R85" s="18">
        <f t="shared" si="34"/>
        <v>195303</v>
      </c>
      <c r="S85" s="1" t="str">
        <f t="shared" si="35"/>
        <v>Dry</v>
      </c>
      <c r="T85" s="2">
        <v>0</v>
      </c>
      <c r="U85" s="63">
        <f t="shared" si="31"/>
        <v>0</v>
      </c>
      <c r="V85" s="70">
        <f t="shared" si="36"/>
        <v>8967.9820721664801</v>
      </c>
      <c r="W85" s="63">
        <f t="shared" si="37"/>
        <v>20.418940965224085</v>
      </c>
      <c r="X85" s="63">
        <f t="shared" si="38"/>
        <v>0</v>
      </c>
      <c r="Y85" s="70">
        <f>X85*INDEX('WMC Loss McConaughy-GI'!$B$54:$D$65,MATCH('Score Analysis'!P85,'WMC Loss McConaughy-GI'!$E$54:$E$65,0),MATCH('Score Analysis'!S85,'WMC Loss McConaughy-GI'!$B$53:$D$53,0))</f>
        <v>0</v>
      </c>
    </row>
    <row r="86" spans="15:25" x14ac:dyDescent="0.55000000000000004">
      <c r="O86">
        <f t="shared" si="32"/>
        <v>1953</v>
      </c>
      <c r="P86">
        <f t="shared" si="33"/>
        <v>4</v>
      </c>
      <c r="Q86" s="1">
        <v>19450</v>
      </c>
      <c r="R86" s="18">
        <f t="shared" si="34"/>
        <v>195304</v>
      </c>
      <c r="S86" s="1" t="str">
        <f t="shared" si="35"/>
        <v>Dry</v>
      </c>
      <c r="T86" s="2">
        <v>0</v>
      </c>
      <c r="U86" s="63">
        <f t="shared" si="31"/>
        <v>0</v>
      </c>
      <c r="V86" s="70">
        <f t="shared" si="36"/>
        <v>8947.5631312012556</v>
      </c>
      <c r="W86" s="63">
        <f t="shared" si="37"/>
        <v>32.003455617336314</v>
      </c>
      <c r="X86" s="63">
        <f t="shared" si="38"/>
        <v>0</v>
      </c>
      <c r="Y86" s="70">
        <f>X86*INDEX('WMC Loss McConaughy-GI'!$B$54:$D$65,MATCH('Score Analysis'!P86,'WMC Loss McConaughy-GI'!$E$54:$E$65,0),MATCH('Score Analysis'!S86,'WMC Loss McConaughy-GI'!$B$53:$D$53,0))</f>
        <v>0</v>
      </c>
    </row>
    <row r="87" spans="15:25" x14ac:dyDescent="0.55000000000000004">
      <c r="O87">
        <f t="shared" si="32"/>
        <v>1953</v>
      </c>
      <c r="P87">
        <f t="shared" si="33"/>
        <v>5</v>
      </c>
      <c r="Q87" s="1">
        <v>19480</v>
      </c>
      <c r="R87" s="18">
        <f t="shared" si="34"/>
        <v>195305</v>
      </c>
      <c r="S87" s="1" t="str">
        <f t="shared" si="35"/>
        <v>Dry</v>
      </c>
      <c r="T87" s="2">
        <v>0</v>
      </c>
      <c r="U87" s="63">
        <f t="shared" si="31"/>
        <v>0</v>
      </c>
      <c r="V87" s="70">
        <f t="shared" si="36"/>
        <v>8915.5596755839197</v>
      </c>
      <c r="W87" s="63">
        <f t="shared" si="37"/>
        <v>35.728408807656024</v>
      </c>
      <c r="X87" s="63">
        <f t="shared" si="38"/>
        <v>0</v>
      </c>
      <c r="Y87" s="70">
        <f>X87*INDEX('WMC Loss McConaughy-GI'!$B$54:$D$65,MATCH('Score Analysis'!P87,'WMC Loss McConaughy-GI'!$E$54:$E$65,0),MATCH('Score Analysis'!S87,'WMC Loss McConaughy-GI'!$B$53:$D$53,0))</f>
        <v>0</v>
      </c>
    </row>
    <row r="88" spans="15:25" x14ac:dyDescent="0.55000000000000004">
      <c r="O88">
        <f t="shared" si="32"/>
        <v>1953</v>
      </c>
      <c r="P88">
        <f t="shared" si="33"/>
        <v>6</v>
      </c>
      <c r="Q88" s="1">
        <v>19511</v>
      </c>
      <c r="R88" s="18">
        <f t="shared" si="34"/>
        <v>195306</v>
      </c>
      <c r="S88" s="1" t="str">
        <f t="shared" si="35"/>
        <v>Dry</v>
      </c>
      <c r="T88" s="2">
        <v>0</v>
      </c>
      <c r="U88" s="63">
        <f t="shared" si="31"/>
        <v>0</v>
      </c>
      <c r="V88" s="70">
        <f t="shared" si="36"/>
        <v>8879.8312667762639</v>
      </c>
      <c r="W88" s="63">
        <f t="shared" si="37"/>
        <v>38.973031722629315</v>
      </c>
      <c r="X88" s="63">
        <f t="shared" si="38"/>
        <v>0</v>
      </c>
      <c r="Y88" s="70">
        <f>X88*INDEX('WMC Loss McConaughy-GI'!$B$54:$D$65,MATCH('Score Analysis'!P88,'WMC Loss McConaughy-GI'!$E$54:$E$65,0),MATCH('Score Analysis'!S88,'WMC Loss McConaughy-GI'!$B$53:$D$53,0))</f>
        <v>0</v>
      </c>
    </row>
    <row r="89" spans="15:25" x14ac:dyDescent="0.55000000000000004">
      <c r="O89">
        <f t="shared" si="32"/>
        <v>1953</v>
      </c>
      <c r="P89">
        <f t="shared" si="33"/>
        <v>7</v>
      </c>
      <c r="Q89" s="1">
        <v>19541</v>
      </c>
      <c r="R89" s="18">
        <f t="shared" si="34"/>
        <v>195307</v>
      </c>
      <c r="S89" s="1" t="str">
        <f t="shared" si="35"/>
        <v>Dry</v>
      </c>
      <c r="T89" s="2">
        <v>18000.000000000004</v>
      </c>
      <c r="U89" s="63">
        <f t="shared" si="31"/>
        <v>0</v>
      </c>
      <c r="V89" s="70">
        <f t="shared" si="36"/>
        <v>8840.8582350536344</v>
      </c>
      <c r="W89" s="63">
        <f t="shared" si="37"/>
        <v>0</v>
      </c>
      <c r="X89" s="63">
        <f t="shared" si="38"/>
        <v>8840.8582350536344</v>
      </c>
      <c r="Y89" s="70">
        <f>X89*INDEX('WMC Loss McConaughy-GI'!$B$54:$D$65,MATCH('Score Analysis'!P89,'WMC Loss McConaughy-GI'!$E$54:$E$65,0),MATCH('Score Analysis'!S89,'WMC Loss McConaughy-GI'!$B$53:$D$53,0))</f>
        <v>3370.733016025802</v>
      </c>
    </row>
    <row r="90" spans="15:25" x14ac:dyDescent="0.55000000000000004">
      <c r="O90">
        <f t="shared" si="32"/>
        <v>1953</v>
      </c>
      <c r="P90">
        <f t="shared" si="33"/>
        <v>8</v>
      </c>
      <c r="Q90" s="1">
        <v>19572</v>
      </c>
      <c r="R90" s="18">
        <f t="shared" si="34"/>
        <v>195308</v>
      </c>
      <c r="S90" s="1" t="str">
        <f t="shared" si="35"/>
        <v>Dry</v>
      </c>
      <c r="T90" s="2">
        <v>6800.0000000000045</v>
      </c>
      <c r="U90" s="63">
        <f t="shared" si="31"/>
        <v>0</v>
      </c>
      <c r="V90" s="70">
        <f t="shared" si="36"/>
        <v>0</v>
      </c>
      <c r="W90" s="63">
        <f t="shared" si="37"/>
        <v>0</v>
      </c>
      <c r="X90" s="63">
        <f t="shared" si="38"/>
        <v>0</v>
      </c>
      <c r="Y90" s="70">
        <f>X90*INDEX('WMC Loss McConaughy-GI'!$B$54:$D$65,MATCH('Score Analysis'!P90,'WMC Loss McConaughy-GI'!$E$54:$E$65,0),MATCH('Score Analysis'!S90,'WMC Loss McConaughy-GI'!$B$53:$D$53,0))</f>
        <v>0</v>
      </c>
    </row>
    <row r="91" spans="15:25" x14ac:dyDescent="0.55000000000000004">
      <c r="O91">
        <f t="shared" si="32"/>
        <v>1953</v>
      </c>
      <c r="P91">
        <f t="shared" si="33"/>
        <v>9</v>
      </c>
      <c r="Q91" s="1">
        <v>19603</v>
      </c>
      <c r="R91" s="18">
        <f t="shared" si="34"/>
        <v>195309</v>
      </c>
      <c r="S91" s="1" t="str">
        <f t="shared" si="35"/>
        <v>Dry</v>
      </c>
      <c r="T91" s="2">
        <v>11900.000000000002</v>
      </c>
      <c r="U91" s="63">
        <f t="shared" si="31"/>
        <v>4420.5268379624322</v>
      </c>
      <c r="V91" s="70">
        <f t="shared" si="36"/>
        <v>4420.5268379624322</v>
      </c>
      <c r="W91" s="63">
        <f t="shared" si="37"/>
        <v>16.768169663727861</v>
      </c>
      <c r="X91" s="63">
        <f t="shared" si="38"/>
        <v>0</v>
      </c>
      <c r="Y91" s="70">
        <f>X91*INDEX('WMC Loss McConaughy-GI'!$B$54:$D$65,MATCH('Score Analysis'!P91,'WMC Loss McConaughy-GI'!$E$54:$E$65,0),MATCH('Score Analysis'!S91,'WMC Loss McConaughy-GI'!$B$53:$D$53,0))</f>
        <v>0</v>
      </c>
    </row>
    <row r="92" spans="15:25" x14ac:dyDescent="0.55000000000000004">
      <c r="O92">
        <f t="shared" si="32"/>
        <v>1953</v>
      </c>
      <c r="P92">
        <f t="shared" si="33"/>
        <v>10</v>
      </c>
      <c r="Q92" s="1">
        <v>19633</v>
      </c>
      <c r="R92" s="18">
        <f t="shared" si="34"/>
        <v>195310</v>
      </c>
      <c r="S92" s="1" t="str">
        <f t="shared" si="35"/>
        <v>Dry</v>
      </c>
      <c r="T92" s="2">
        <v>34600.000000000007</v>
      </c>
      <c r="U92" s="63">
        <f t="shared" si="31"/>
        <v>0</v>
      </c>
      <c r="V92" s="70">
        <f t="shared" si="36"/>
        <v>4403.7586682987039</v>
      </c>
      <c r="W92" s="63">
        <f t="shared" si="37"/>
        <v>9.8954057299286955</v>
      </c>
      <c r="X92" s="63">
        <f t="shared" si="38"/>
        <v>0</v>
      </c>
      <c r="Y92" s="70">
        <f>X92*INDEX('WMC Loss McConaughy-GI'!$B$54:$D$65,MATCH('Score Analysis'!P92,'WMC Loss McConaughy-GI'!$E$54:$E$65,0),MATCH('Score Analysis'!S92,'WMC Loss McConaughy-GI'!$B$53:$D$53,0))</f>
        <v>0</v>
      </c>
    </row>
    <row r="93" spans="15:25" x14ac:dyDescent="0.55000000000000004">
      <c r="O93">
        <f t="shared" si="32"/>
        <v>1953</v>
      </c>
      <c r="P93">
        <f t="shared" si="33"/>
        <v>11</v>
      </c>
      <c r="Q93" s="1">
        <v>19664</v>
      </c>
      <c r="R93" s="18">
        <f t="shared" si="34"/>
        <v>195311</v>
      </c>
      <c r="S93" s="1" t="str">
        <f t="shared" si="35"/>
        <v>Dry</v>
      </c>
      <c r="T93" s="2">
        <v>0</v>
      </c>
      <c r="U93" s="63">
        <f t="shared" si="31"/>
        <v>0</v>
      </c>
      <c r="V93" s="70">
        <f t="shared" si="36"/>
        <v>4393.8632625687751</v>
      </c>
      <c r="W93" s="63">
        <f t="shared" si="37"/>
        <v>4.4949922256106047</v>
      </c>
      <c r="X93" s="63">
        <f t="shared" si="38"/>
        <v>0</v>
      </c>
      <c r="Y93" s="70">
        <f>X93*INDEX('WMC Loss McConaughy-GI'!$B$54:$D$65,MATCH('Score Analysis'!P93,'WMC Loss McConaughy-GI'!$E$54:$E$65,0),MATCH('Score Analysis'!S93,'WMC Loss McConaughy-GI'!$B$53:$D$53,0))</f>
        <v>0</v>
      </c>
    </row>
    <row r="94" spans="15:25" x14ac:dyDescent="0.55000000000000004">
      <c r="O94">
        <f t="shared" si="32"/>
        <v>1953</v>
      </c>
      <c r="P94">
        <f t="shared" si="33"/>
        <v>12</v>
      </c>
      <c r="Q94" s="1">
        <v>19694</v>
      </c>
      <c r="R94" s="18">
        <f t="shared" si="34"/>
        <v>195312</v>
      </c>
      <c r="S94" s="1" t="str">
        <f t="shared" si="35"/>
        <v>Dry</v>
      </c>
      <c r="T94" s="2">
        <v>0</v>
      </c>
      <c r="U94" s="63">
        <f t="shared" si="31"/>
        <v>0</v>
      </c>
      <c r="V94" s="70">
        <f t="shared" si="36"/>
        <v>4389.3682703431641</v>
      </c>
      <c r="W94" s="63">
        <f t="shared" si="37"/>
        <v>1.2290965921719192</v>
      </c>
      <c r="X94" s="63">
        <f t="shared" si="38"/>
        <v>0</v>
      </c>
      <c r="Y94" s="70">
        <f>X94*INDEX('WMC Loss McConaughy-GI'!$B$54:$D$65,MATCH('Score Analysis'!P94,'WMC Loss McConaughy-GI'!$E$54:$E$65,0),MATCH('Score Analysis'!S94,'WMC Loss McConaughy-GI'!$B$53:$D$53,0))</f>
        <v>0</v>
      </c>
    </row>
    <row r="95" spans="15:25" x14ac:dyDescent="0.55000000000000004">
      <c r="O95">
        <f t="shared" si="32"/>
        <v>1954</v>
      </c>
      <c r="P95">
        <f t="shared" si="33"/>
        <v>1</v>
      </c>
      <c r="Q95" s="1">
        <v>19725</v>
      </c>
      <c r="R95" s="18">
        <f t="shared" si="34"/>
        <v>195401</v>
      </c>
      <c r="S95" s="1" t="str">
        <f t="shared" si="35"/>
        <v>Dry</v>
      </c>
      <c r="T95" s="2">
        <v>0</v>
      </c>
      <c r="U95" s="63">
        <f t="shared" si="31"/>
        <v>0</v>
      </c>
      <c r="V95" s="70">
        <f t="shared" si="36"/>
        <v>4388.1391737509921</v>
      </c>
      <c r="W95" s="63">
        <f t="shared" si="37"/>
        <v>2.7786867537086377</v>
      </c>
      <c r="X95" s="63">
        <f t="shared" si="38"/>
        <v>0</v>
      </c>
      <c r="Y95" s="70">
        <f>X95*INDEX('WMC Loss McConaughy-GI'!$B$54:$D$65,MATCH('Score Analysis'!P95,'WMC Loss McConaughy-GI'!$E$54:$E$65,0),MATCH('Score Analysis'!S95,'WMC Loss McConaughy-GI'!$B$53:$D$53,0))</f>
        <v>0</v>
      </c>
    </row>
    <row r="96" spans="15:25" x14ac:dyDescent="0.55000000000000004">
      <c r="O96">
        <f t="shared" si="32"/>
        <v>1954</v>
      </c>
      <c r="P96">
        <f t="shared" si="33"/>
        <v>2</v>
      </c>
      <c r="Q96" s="1">
        <v>19756</v>
      </c>
      <c r="R96" s="18">
        <f t="shared" si="34"/>
        <v>195402</v>
      </c>
      <c r="S96" s="1" t="str">
        <f t="shared" si="35"/>
        <v>Dry</v>
      </c>
      <c r="T96" s="2">
        <v>0</v>
      </c>
      <c r="U96" s="63">
        <f t="shared" si="31"/>
        <v>0</v>
      </c>
      <c r="V96" s="70">
        <f t="shared" si="36"/>
        <v>4385.3604869972833</v>
      </c>
      <c r="W96" s="63">
        <f t="shared" si="37"/>
        <v>9.2941675726876625</v>
      </c>
      <c r="X96" s="63">
        <f t="shared" si="38"/>
        <v>0</v>
      </c>
      <c r="Y96" s="70">
        <f>X96*INDEX('WMC Loss McConaughy-GI'!$B$54:$D$65,MATCH('Score Analysis'!P96,'WMC Loss McConaughy-GI'!$E$54:$E$65,0),MATCH('Score Analysis'!S96,'WMC Loss McConaughy-GI'!$B$53:$D$53,0))</f>
        <v>0</v>
      </c>
    </row>
    <row r="97" spans="15:25" x14ac:dyDescent="0.55000000000000004">
      <c r="O97">
        <f t="shared" si="32"/>
        <v>1954</v>
      </c>
      <c r="P97">
        <f t="shared" si="33"/>
        <v>3</v>
      </c>
      <c r="Q97" s="1">
        <v>19784</v>
      </c>
      <c r="R97" s="18">
        <f t="shared" si="34"/>
        <v>195403</v>
      </c>
      <c r="S97" s="1" t="str">
        <f t="shared" si="35"/>
        <v>Dry</v>
      </c>
      <c r="T97" s="2">
        <v>34600.000000000007</v>
      </c>
      <c r="U97" s="63">
        <f t="shared" si="31"/>
        <v>0</v>
      </c>
      <c r="V97" s="70">
        <f t="shared" si="36"/>
        <v>4376.0663194245953</v>
      </c>
      <c r="W97" s="63">
        <f t="shared" si="37"/>
        <v>0</v>
      </c>
      <c r="X97" s="63">
        <f t="shared" si="38"/>
        <v>4376.0663194245953</v>
      </c>
      <c r="Y97" s="70">
        <f>X97*INDEX('WMC Loss McConaughy-GI'!$B$54:$D$65,MATCH('Score Analysis'!P97,'WMC Loss McConaughy-GI'!$E$54:$E$65,0),MATCH('Score Analysis'!S97,'WMC Loss McConaughy-GI'!$B$53:$D$53,0))</f>
        <v>4060.4681350788806</v>
      </c>
    </row>
    <row r="98" spans="15:25" x14ac:dyDescent="0.55000000000000004">
      <c r="O98">
        <f t="shared" si="32"/>
        <v>1954</v>
      </c>
      <c r="P98">
        <f t="shared" si="33"/>
        <v>4</v>
      </c>
      <c r="Q98" s="1">
        <v>19815</v>
      </c>
      <c r="R98" s="18">
        <f t="shared" si="34"/>
        <v>195404</v>
      </c>
      <c r="S98" s="1" t="str">
        <f t="shared" si="35"/>
        <v>Dry</v>
      </c>
      <c r="T98" s="2">
        <v>24700.000000000004</v>
      </c>
      <c r="U98" s="63">
        <f t="shared" si="31"/>
        <v>0</v>
      </c>
      <c r="V98" s="70">
        <f t="shared" si="36"/>
        <v>0</v>
      </c>
      <c r="W98" s="63">
        <f t="shared" si="37"/>
        <v>0</v>
      </c>
      <c r="X98" s="63">
        <f t="shared" si="38"/>
        <v>0</v>
      </c>
      <c r="Y98" s="70">
        <f>X98*INDEX('WMC Loss McConaughy-GI'!$B$54:$D$65,MATCH('Score Analysis'!P98,'WMC Loss McConaughy-GI'!$E$54:$E$65,0),MATCH('Score Analysis'!S98,'WMC Loss McConaughy-GI'!$B$53:$D$53,0))</f>
        <v>0</v>
      </c>
    </row>
    <row r="99" spans="15:25" x14ac:dyDescent="0.55000000000000004">
      <c r="O99">
        <f t="shared" si="32"/>
        <v>1954</v>
      </c>
      <c r="P99">
        <f t="shared" si="33"/>
        <v>5</v>
      </c>
      <c r="Q99" s="1">
        <v>19845</v>
      </c>
      <c r="R99" s="18">
        <f t="shared" si="34"/>
        <v>195405</v>
      </c>
      <c r="S99" s="1" t="str">
        <f t="shared" si="35"/>
        <v>Dry</v>
      </c>
      <c r="T99" s="2">
        <v>0</v>
      </c>
      <c r="U99" s="63">
        <f t="shared" si="31"/>
        <v>0</v>
      </c>
      <c r="V99" s="70">
        <f t="shared" si="36"/>
        <v>0</v>
      </c>
      <c r="W99" s="63">
        <f t="shared" si="37"/>
        <v>0</v>
      </c>
      <c r="X99" s="63">
        <f t="shared" si="38"/>
        <v>0</v>
      </c>
      <c r="Y99" s="70">
        <f>X99*INDEX('WMC Loss McConaughy-GI'!$B$54:$D$65,MATCH('Score Analysis'!P99,'WMC Loss McConaughy-GI'!$E$54:$E$65,0),MATCH('Score Analysis'!S99,'WMC Loss McConaughy-GI'!$B$53:$D$53,0))</f>
        <v>0</v>
      </c>
    </row>
    <row r="100" spans="15:25" x14ac:dyDescent="0.55000000000000004">
      <c r="O100">
        <f t="shared" si="32"/>
        <v>1954</v>
      </c>
      <c r="P100">
        <f t="shared" si="33"/>
        <v>6</v>
      </c>
      <c r="Q100" s="1">
        <v>19876</v>
      </c>
      <c r="R100" s="18">
        <f t="shared" si="34"/>
        <v>195406</v>
      </c>
      <c r="S100" s="1" t="str">
        <f t="shared" si="35"/>
        <v>Dry</v>
      </c>
      <c r="T100" s="2">
        <v>6399.9999999999982</v>
      </c>
      <c r="U100" s="63">
        <f t="shared" si="31"/>
        <v>0</v>
      </c>
      <c r="V100" s="70">
        <f t="shared" si="36"/>
        <v>0</v>
      </c>
      <c r="W100" s="63">
        <f t="shared" si="37"/>
        <v>0</v>
      </c>
      <c r="X100" s="63">
        <f t="shared" si="38"/>
        <v>0</v>
      </c>
      <c r="Y100" s="70">
        <f>X100*INDEX('WMC Loss McConaughy-GI'!$B$54:$D$65,MATCH('Score Analysis'!P100,'WMC Loss McConaughy-GI'!$E$54:$E$65,0),MATCH('Score Analysis'!S100,'WMC Loss McConaughy-GI'!$B$53:$D$53,0))</f>
        <v>0</v>
      </c>
    </row>
    <row r="101" spans="15:25" x14ac:dyDescent="0.55000000000000004">
      <c r="O101">
        <f t="shared" si="32"/>
        <v>1954</v>
      </c>
      <c r="P101">
        <f t="shared" si="33"/>
        <v>7</v>
      </c>
      <c r="Q101" s="1">
        <v>19906</v>
      </c>
      <c r="R101" s="18">
        <f t="shared" si="34"/>
        <v>195407</v>
      </c>
      <c r="S101" s="1" t="str">
        <f t="shared" si="35"/>
        <v>Dry</v>
      </c>
      <c r="T101" s="2">
        <v>29600</v>
      </c>
      <c r="U101" s="63">
        <f t="shared" si="31"/>
        <v>0</v>
      </c>
      <c r="V101" s="70">
        <f t="shared" si="36"/>
        <v>0</v>
      </c>
      <c r="W101" s="63">
        <f t="shared" si="37"/>
        <v>0</v>
      </c>
      <c r="X101" s="63">
        <f t="shared" si="38"/>
        <v>0</v>
      </c>
      <c r="Y101" s="70">
        <f>X101*INDEX('WMC Loss McConaughy-GI'!$B$54:$D$65,MATCH('Score Analysis'!P101,'WMC Loss McConaughy-GI'!$E$54:$E$65,0),MATCH('Score Analysis'!S101,'WMC Loss McConaughy-GI'!$B$53:$D$53,0))</f>
        <v>0</v>
      </c>
    </row>
    <row r="102" spans="15:25" x14ac:dyDescent="0.55000000000000004">
      <c r="O102">
        <f t="shared" si="32"/>
        <v>1954</v>
      </c>
      <c r="P102">
        <f t="shared" si="33"/>
        <v>8</v>
      </c>
      <c r="Q102" s="1">
        <v>19937</v>
      </c>
      <c r="R102" s="18">
        <f t="shared" si="34"/>
        <v>195408</v>
      </c>
      <c r="S102" s="1" t="str">
        <f t="shared" si="35"/>
        <v>Dry</v>
      </c>
      <c r="T102" s="2">
        <v>10000</v>
      </c>
      <c r="U102" s="63">
        <f t="shared" si="31"/>
        <v>0</v>
      </c>
      <c r="V102" s="70">
        <f t="shared" si="36"/>
        <v>0</v>
      </c>
      <c r="W102" s="63">
        <f t="shared" si="37"/>
        <v>0</v>
      </c>
      <c r="X102" s="63">
        <f t="shared" si="38"/>
        <v>0</v>
      </c>
      <c r="Y102" s="70">
        <f>X102*INDEX('WMC Loss McConaughy-GI'!$B$54:$D$65,MATCH('Score Analysis'!P102,'WMC Loss McConaughy-GI'!$E$54:$E$65,0),MATCH('Score Analysis'!S102,'WMC Loss McConaughy-GI'!$B$53:$D$53,0))</f>
        <v>0</v>
      </c>
    </row>
    <row r="103" spans="15:25" x14ac:dyDescent="0.55000000000000004">
      <c r="O103">
        <f t="shared" si="32"/>
        <v>1954</v>
      </c>
      <c r="P103">
        <f t="shared" si="33"/>
        <v>9</v>
      </c>
      <c r="Q103" s="1">
        <v>19968</v>
      </c>
      <c r="R103" s="18">
        <f t="shared" si="34"/>
        <v>195409</v>
      </c>
      <c r="S103" s="1" t="str">
        <f t="shared" si="35"/>
        <v>Dry</v>
      </c>
      <c r="T103" s="2">
        <v>9300.0000000000036</v>
      </c>
      <c r="U103" s="63">
        <f t="shared" si="31"/>
        <v>4420.5268379624322</v>
      </c>
      <c r="V103" s="70">
        <f t="shared" si="36"/>
        <v>4420.5268379624322</v>
      </c>
      <c r="W103" s="63">
        <f t="shared" si="37"/>
        <v>16.768169663727861</v>
      </c>
      <c r="X103" s="63">
        <f t="shared" si="38"/>
        <v>0</v>
      </c>
      <c r="Y103" s="70">
        <f>X103*INDEX('WMC Loss McConaughy-GI'!$B$54:$D$65,MATCH('Score Analysis'!P103,'WMC Loss McConaughy-GI'!$E$54:$E$65,0),MATCH('Score Analysis'!S103,'WMC Loss McConaughy-GI'!$B$53:$D$53,0))</f>
        <v>0</v>
      </c>
    </row>
    <row r="104" spans="15:25" x14ac:dyDescent="0.55000000000000004">
      <c r="O104">
        <f t="shared" si="32"/>
        <v>1954</v>
      </c>
      <c r="P104">
        <f t="shared" si="33"/>
        <v>10</v>
      </c>
      <c r="Q104" s="1">
        <v>19998</v>
      </c>
      <c r="R104" s="18">
        <f t="shared" si="34"/>
        <v>195410</v>
      </c>
      <c r="S104" s="1" t="str">
        <f t="shared" si="35"/>
        <v>Dry</v>
      </c>
      <c r="T104" s="2">
        <v>46500.000000000007</v>
      </c>
      <c r="U104" s="63">
        <f t="shared" si="31"/>
        <v>0</v>
      </c>
      <c r="V104" s="70">
        <f t="shared" si="36"/>
        <v>4403.7586682987039</v>
      </c>
      <c r="W104" s="63">
        <f t="shared" si="37"/>
        <v>9.8954057299286955</v>
      </c>
      <c r="X104" s="63">
        <f t="shared" si="38"/>
        <v>0</v>
      </c>
      <c r="Y104" s="70">
        <f>X104*INDEX('WMC Loss McConaughy-GI'!$B$54:$D$65,MATCH('Score Analysis'!P104,'WMC Loss McConaughy-GI'!$E$54:$E$65,0),MATCH('Score Analysis'!S104,'WMC Loss McConaughy-GI'!$B$53:$D$53,0))</f>
        <v>0</v>
      </c>
    </row>
    <row r="105" spans="15:25" x14ac:dyDescent="0.55000000000000004">
      <c r="O105">
        <f t="shared" si="32"/>
        <v>1954</v>
      </c>
      <c r="P105">
        <f t="shared" si="33"/>
        <v>11</v>
      </c>
      <c r="Q105" s="1">
        <v>20029</v>
      </c>
      <c r="R105" s="18">
        <f t="shared" si="34"/>
        <v>195411</v>
      </c>
      <c r="S105" s="1" t="str">
        <f t="shared" si="35"/>
        <v>Dry</v>
      </c>
      <c r="T105" s="2">
        <v>7899.9999999999982</v>
      </c>
      <c r="U105" s="63">
        <f t="shared" si="31"/>
        <v>0</v>
      </c>
      <c r="V105" s="70">
        <f t="shared" si="36"/>
        <v>4393.8632625687751</v>
      </c>
      <c r="W105" s="63">
        <f t="shared" si="37"/>
        <v>4.4949922256106047</v>
      </c>
      <c r="X105" s="63">
        <f t="shared" si="38"/>
        <v>0</v>
      </c>
      <c r="Y105" s="70">
        <f>X105*INDEX('WMC Loss McConaughy-GI'!$B$54:$D$65,MATCH('Score Analysis'!P105,'WMC Loss McConaughy-GI'!$E$54:$E$65,0),MATCH('Score Analysis'!S105,'WMC Loss McConaughy-GI'!$B$53:$D$53,0))</f>
        <v>0</v>
      </c>
    </row>
    <row r="106" spans="15:25" x14ac:dyDescent="0.55000000000000004">
      <c r="O106">
        <f t="shared" si="32"/>
        <v>1954</v>
      </c>
      <c r="P106">
        <f t="shared" si="33"/>
        <v>12</v>
      </c>
      <c r="Q106" s="1">
        <v>20059</v>
      </c>
      <c r="R106" s="18">
        <f t="shared" si="34"/>
        <v>195412</v>
      </c>
      <c r="S106" s="1" t="str">
        <f t="shared" si="35"/>
        <v>Dry</v>
      </c>
      <c r="T106" s="2">
        <v>0</v>
      </c>
      <c r="U106" s="63">
        <f t="shared" si="31"/>
        <v>0</v>
      </c>
      <c r="V106" s="70">
        <f t="shared" si="36"/>
        <v>4389.3682703431641</v>
      </c>
      <c r="W106" s="63">
        <f t="shared" si="37"/>
        <v>1.2290965921719192</v>
      </c>
      <c r="X106" s="63">
        <f t="shared" si="38"/>
        <v>0</v>
      </c>
      <c r="Y106" s="70">
        <f>X106*INDEX('WMC Loss McConaughy-GI'!$B$54:$D$65,MATCH('Score Analysis'!P106,'WMC Loss McConaughy-GI'!$E$54:$E$65,0),MATCH('Score Analysis'!S106,'WMC Loss McConaughy-GI'!$B$53:$D$53,0))</f>
        <v>0</v>
      </c>
    </row>
    <row r="107" spans="15:25" x14ac:dyDescent="0.55000000000000004">
      <c r="O107">
        <f t="shared" si="32"/>
        <v>1955</v>
      </c>
      <c r="P107">
        <f t="shared" si="33"/>
        <v>1</v>
      </c>
      <c r="Q107" s="1">
        <v>20090</v>
      </c>
      <c r="R107" s="18">
        <f t="shared" si="34"/>
        <v>195501</v>
      </c>
      <c r="S107" s="1" t="str">
        <f t="shared" si="35"/>
        <v>Dry</v>
      </c>
      <c r="T107" s="2">
        <v>0</v>
      </c>
      <c r="U107" s="63">
        <f t="shared" si="31"/>
        <v>0</v>
      </c>
      <c r="V107" s="70">
        <f t="shared" si="36"/>
        <v>4388.1391737509921</v>
      </c>
      <c r="W107" s="63">
        <f t="shared" si="37"/>
        <v>2.7786867537086377</v>
      </c>
      <c r="X107" s="63">
        <f t="shared" si="38"/>
        <v>0</v>
      </c>
      <c r="Y107" s="70">
        <f>X107*INDEX('WMC Loss McConaughy-GI'!$B$54:$D$65,MATCH('Score Analysis'!P107,'WMC Loss McConaughy-GI'!$E$54:$E$65,0),MATCH('Score Analysis'!S107,'WMC Loss McConaughy-GI'!$B$53:$D$53,0))</f>
        <v>0</v>
      </c>
    </row>
    <row r="108" spans="15:25" x14ac:dyDescent="0.55000000000000004">
      <c r="O108">
        <f t="shared" si="32"/>
        <v>1955</v>
      </c>
      <c r="P108">
        <f t="shared" si="33"/>
        <v>2</v>
      </c>
      <c r="Q108" s="1">
        <v>20121</v>
      </c>
      <c r="R108" s="18">
        <f t="shared" si="34"/>
        <v>195502</v>
      </c>
      <c r="S108" s="1" t="str">
        <f t="shared" si="35"/>
        <v>Dry</v>
      </c>
      <c r="T108" s="2">
        <v>34599.999999999993</v>
      </c>
      <c r="U108" s="63">
        <f t="shared" si="31"/>
        <v>0</v>
      </c>
      <c r="V108" s="70">
        <f t="shared" si="36"/>
        <v>4385.3604869972833</v>
      </c>
      <c r="W108" s="63">
        <f t="shared" si="37"/>
        <v>9.2941675726876625</v>
      </c>
      <c r="X108" s="63">
        <f t="shared" si="38"/>
        <v>0</v>
      </c>
      <c r="Y108" s="70">
        <f>X108*INDEX('WMC Loss McConaughy-GI'!$B$54:$D$65,MATCH('Score Analysis'!P108,'WMC Loss McConaughy-GI'!$E$54:$E$65,0),MATCH('Score Analysis'!S108,'WMC Loss McConaughy-GI'!$B$53:$D$53,0))</f>
        <v>0</v>
      </c>
    </row>
    <row r="109" spans="15:25" x14ac:dyDescent="0.55000000000000004">
      <c r="O109">
        <f t="shared" si="32"/>
        <v>1955</v>
      </c>
      <c r="P109">
        <f t="shared" si="33"/>
        <v>3</v>
      </c>
      <c r="Q109" s="1">
        <v>20149</v>
      </c>
      <c r="R109" s="18">
        <f t="shared" si="34"/>
        <v>195503</v>
      </c>
      <c r="S109" s="1" t="str">
        <f t="shared" si="35"/>
        <v>Dry</v>
      </c>
      <c r="T109" s="2">
        <v>32500</v>
      </c>
      <c r="U109" s="63">
        <f t="shared" si="31"/>
        <v>0</v>
      </c>
      <c r="V109" s="70">
        <f t="shared" si="36"/>
        <v>4376.0663194245953</v>
      </c>
      <c r="W109" s="63">
        <f t="shared" si="37"/>
        <v>0</v>
      </c>
      <c r="X109" s="63">
        <f t="shared" si="38"/>
        <v>4376.0663194245953</v>
      </c>
      <c r="Y109" s="70">
        <f>X109*INDEX('WMC Loss McConaughy-GI'!$B$54:$D$65,MATCH('Score Analysis'!P109,'WMC Loss McConaughy-GI'!$E$54:$E$65,0),MATCH('Score Analysis'!S109,'WMC Loss McConaughy-GI'!$B$53:$D$53,0))</f>
        <v>4060.4681350788806</v>
      </c>
    </row>
    <row r="110" spans="15:25" x14ac:dyDescent="0.55000000000000004">
      <c r="O110">
        <f t="shared" si="32"/>
        <v>1955</v>
      </c>
      <c r="P110">
        <f t="shared" si="33"/>
        <v>4</v>
      </c>
      <c r="Q110" s="1">
        <v>20180</v>
      </c>
      <c r="R110" s="18">
        <f t="shared" si="34"/>
        <v>195504</v>
      </c>
      <c r="S110" s="1" t="str">
        <f t="shared" si="35"/>
        <v>Dry</v>
      </c>
      <c r="T110" s="2">
        <v>55300.000000000007</v>
      </c>
      <c r="U110" s="63">
        <f t="shared" si="31"/>
        <v>0</v>
      </c>
      <c r="V110" s="70">
        <f t="shared" si="36"/>
        <v>0</v>
      </c>
      <c r="W110" s="63">
        <f t="shared" si="37"/>
        <v>0</v>
      </c>
      <c r="X110" s="63">
        <f t="shared" si="38"/>
        <v>0</v>
      </c>
      <c r="Y110" s="70">
        <f>X110*INDEX('WMC Loss McConaughy-GI'!$B$54:$D$65,MATCH('Score Analysis'!P110,'WMC Loss McConaughy-GI'!$E$54:$E$65,0),MATCH('Score Analysis'!S110,'WMC Loss McConaughy-GI'!$B$53:$D$53,0))</f>
        <v>0</v>
      </c>
    </row>
    <row r="111" spans="15:25" x14ac:dyDescent="0.55000000000000004">
      <c r="O111">
        <f t="shared" si="32"/>
        <v>1955</v>
      </c>
      <c r="P111">
        <f t="shared" si="33"/>
        <v>5</v>
      </c>
      <c r="Q111" s="1">
        <v>20210</v>
      </c>
      <c r="R111" s="18">
        <f t="shared" si="34"/>
        <v>195505</v>
      </c>
      <c r="S111" s="1" t="str">
        <f t="shared" si="35"/>
        <v>Dry</v>
      </c>
      <c r="T111" s="2">
        <v>24500</v>
      </c>
      <c r="U111" s="63">
        <f t="shared" si="31"/>
        <v>0</v>
      </c>
      <c r="V111" s="70">
        <f t="shared" si="36"/>
        <v>0</v>
      </c>
      <c r="W111" s="63">
        <f t="shared" si="37"/>
        <v>0</v>
      </c>
      <c r="X111" s="63">
        <f t="shared" si="38"/>
        <v>0</v>
      </c>
      <c r="Y111" s="70">
        <f>X111*INDEX('WMC Loss McConaughy-GI'!$B$54:$D$65,MATCH('Score Analysis'!P111,'WMC Loss McConaughy-GI'!$E$54:$E$65,0),MATCH('Score Analysis'!S111,'WMC Loss McConaughy-GI'!$B$53:$D$53,0))</f>
        <v>0</v>
      </c>
    </row>
    <row r="112" spans="15:25" x14ac:dyDescent="0.55000000000000004">
      <c r="O112">
        <f t="shared" si="32"/>
        <v>1955</v>
      </c>
      <c r="P112">
        <f t="shared" si="33"/>
        <v>6</v>
      </c>
      <c r="Q112" s="1">
        <v>20241</v>
      </c>
      <c r="R112" s="18">
        <f t="shared" si="34"/>
        <v>195506</v>
      </c>
      <c r="S112" s="1" t="str">
        <f t="shared" si="35"/>
        <v>Dry</v>
      </c>
      <c r="T112" s="2">
        <v>5000</v>
      </c>
      <c r="U112" s="63">
        <f t="shared" si="31"/>
        <v>0</v>
      </c>
      <c r="V112" s="70">
        <f t="shared" si="36"/>
        <v>0</v>
      </c>
      <c r="W112" s="63">
        <f t="shared" si="37"/>
        <v>0</v>
      </c>
      <c r="X112" s="63">
        <f t="shared" si="38"/>
        <v>0</v>
      </c>
      <c r="Y112" s="70">
        <f>X112*INDEX('WMC Loss McConaughy-GI'!$B$54:$D$65,MATCH('Score Analysis'!P112,'WMC Loss McConaughy-GI'!$E$54:$E$65,0),MATCH('Score Analysis'!S112,'WMC Loss McConaughy-GI'!$B$53:$D$53,0))</f>
        <v>0</v>
      </c>
    </row>
    <row r="113" spans="15:25" x14ac:dyDescent="0.55000000000000004">
      <c r="O113">
        <f t="shared" si="32"/>
        <v>1955</v>
      </c>
      <c r="P113">
        <f t="shared" si="33"/>
        <v>7</v>
      </c>
      <c r="Q113" s="1">
        <v>20271</v>
      </c>
      <c r="R113" s="18">
        <f t="shared" si="34"/>
        <v>195507</v>
      </c>
      <c r="S113" s="1" t="str">
        <f t="shared" si="35"/>
        <v>Dry</v>
      </c>
      <c r="T113" s="2">
        <v>18000.000000000004</v>
      </c>
      <c r="U113" s="63">
        <f t="shared" si="31"/>
        <v>0</v>
      </c>
      <c r="V113" s="70">
        <f t="shared" si="36"/>
        <v>0</v>
      </c>
      <c r="W113" s="63">
        <f t="shared" si="37"/>
        <v>0</v>
      </c>
      <c r="X113" s="63">
        <f t="shared" si="38"/>
        <v>0</v>
      </c>
      <c r="Y113" s="70">
        <f>X113*INDEX('WMC Loss McConaughy-GI'!$B$54:$D$65,MATCH('Score Analysis'!P113,'WMC Loss McConaughy-GI'!$E$54:$E$65,0),MATCH('Score Analysis'!S113,'WMC Loss McConaughy-GI'!$B$53:$D$53,0))</f>
        <v>0</v>
      </c>
    </row>
    <row r="114" spans="15:25" x14ac:dyDescent="0.55000000000000004">
      <c r="O114">
        <f t="shared" si="32"/>
        <v>1955</v>
      </c>
      <c r="P114">
        <f t="shared" si="33"/>
        <v>8</v>
      </c>
      <c r="Q114" s="1">
        <v>20302</v>
      </c>
      <c r="R114" s="18">
        <f t="shared" si="34"/>
        <v>195508</v>
      </c>
      <c r="S114" s="1" t="str">
        <f t="shared" si="35"/>
        <v>Dry</v>
      </c>
      <c r="T114" s="2">
        <v>21400.000000000004</v>
      </c>
      <c r="U114" s="63">
        <f t="shared" si="31"/>
        <v>0</v>
      </c>
      <c r="V114" s="70">
        <f t="shared" si="36"/>
        <v>0</v>
      </c>
      <c r="W114" s="63">
        <f t="shared" si="37"/>
        <v>0</v>
      </c>
      <c r="X114" s="63">
        <f t="shared" si="38"/>
        <v>0</v>
      </c>
      <c r="Y114" s="70">
        <f>X114*INDEX('WMC Loss McConaughy-GI'!$B$54:$D$65,MATCH('Score Analysis'!P114,'WMC Loss McConaughy-GI'!$E$54:$E$65,0),MATCH('Score Analysis'!S114,'WMC Loss McConaughy-GI'!$B$53:$D$53,0))</f>
        <v>0</v>
      </c>
    </row>
    <row r="115" spans="15:25" x14ac:dyDescent="0.55000000000000004">
      <c r="O115">
        <f t="shared" si="32"/>
        <v>1955</v>
      </c>
      <c r="P115">
        <f t="shared" si="33"/>
        <v>9</v>
      </c>
      <c r="Q115" s="1">
        <v>20333</v>
      </c>
      <c r="R115" s="18">
        <f t="shared" si="34"/>
        <v>195509</v>
      </c>
      <c r="S115" s="1" t="str">
        <f t="shared" si="35"/>
        <v>Dry</v>
      </c>
      <c r="T115" s="2">
        <v>18000.000000000004</v>
      </c>
      <c r="U115" s="63">
        <f t="shared" si="31"/>
        <v>4420.5268379624322</v>
      </c>
      <c r="V115" s="70">
        <f t="shared" si="36"/>
        <v>4420.5268379624322</v>
      </c>
      <c r="W115" s="63">
        <f t="shared" si="37"/>
        <v>16.768169663727861</v>
      </c>
      <c r="X115" s="63">
        <f t="shared" si="38"/>
        <v>0</v>
      </c>
      <c r="Y115" s="70">
        <f>X115*INDEX('WMC Loss McConaughy-GI'!$B$54:$D$65,MATCH('Score Analysis'!P115,'WMC Loss McConaughy-GI'!$E$54:$E$65,0),MATCH('Score Analysis'!S115,'WMC Loss McConaughy-GI'!$B$53:$D$53,0))</f>
        <v>0</v>
      </c>
    </row>
    <row r="116" spans="15:25" x14ac:dyDescent="0.55000000000000004">
      <c r="O116">
        <f t="shared" si="32"/>
        <v>1955</v>
      </c>
      <c r="P116">
        <f t="shared" si="33"/>
        <v>10</v>
      </c>
      <c r="Q116" s="1">
        <v>20363</v>
      </c>
      <c r="R116" s="18">
        <f t="shared" si="34"/>
        <v>195510</v>
      </c>
      <c r="S116" s="1" t="str">
        <f t="shared" si="35"/>
        <v>Dry</v>
      </c>
      <c r="T116" s="2">
        <v>77000</v>
      </c>
      <c r="U116" s="63">
        <f t="shared" si="31"/>
        <v>0</v>
      </c>
      <c r="V116" s="70">
        <f t="shared" si="36"/>
        <v>4403.7586682987039</v>
      </c>
      <c r="W116" s="63">
        <f t="shared" si="37"/>
        <v>9.8954057299286955</v>
      </c>
      <c r="X116" s="63">
        <f t="shared" si="38"/>
        <v>0</v>
      </c>
      <c r="Y116" s="70">
        <f>X116*INDEX('WMC Loss McConaughy-GI'!$B$54:$D$65,MATCH('Score Analysis'!P116,'WMC Loss McConaughy-GI'!$E$54:$E$65,0),MATCH('Score Analysis'!S116,'WMC Loss McConaughy-GI'!$B$53:$D$53,0))</f>
        <v>0</v>
      </c>
    </row>
    <row r="117" spans="15:25" x14ac:dyDescent="0.55000000000000004">
      <c r="O117">
        <f t="shared" si="32"/>
        <v>1955</v>
      </c>
      <c r="P117">
        <f t="shared" si="33"/>
        <v>11</v>
      </c>
      <c r="Q117" s="1">
        <v>20394</v>
      </c>
      <c r="R117" s="18">
        <f t="shared" si="34"/>
        <v>195511</v>
      </c>
      <c r="S117" s="1" t="str">
        <f t="shared" si="35"/>
        <v>Dry</v>
      </c>
      <c r="T117" s="2">
        <v>31000</v>
      </c>
      <c r="U117" s="63">
        <f t="shared" si="31"/>
        <v>0</v>
      </c>
      <c r="V117" s="70">
        <f t="shared" si="36"/>
        <v>4393.8632625687751</v>
      </c>
      <c r="W117" s="63">
        <f t="shared" si="37"/>
        <v>4.4949922256106047</v>
      </c>
      <c r="X117" s="63">
        <f t="shared" si="38"/>
        <v>0</v>
      </c>
      <c r="Y117" s="70">
        <f>X117*INDEX('WMC Loss McConaughy-GI'!$B$54:$D$65,MATCH('Score Analysis'!P117,'WMC Loss McConaughy-GI'!$E$54:$E$65,0),MATCH('Score Analysis'!S117,'WMC Loss McConaughy-GI'!$B$53:$D$53,0))</f>
        <v>0</v>
      </c>
    </row>
    <row r="118" spans="15:25" x14ac:dyDescent="0.55000000000000004">
      <c r="O118">
        <f t="shared" si="32"/>
        <v>1955</v>
      </c>
      <c r="P118">
        <f t="shared" si="33"/>
        <v>12</v>
      </c>
      <c r="Q118" s="1">
        <v>20424</v>
      </c>
      <c r="R118" s="18">
        <f t="shared" si="34"/>
        <v>195512</v>
      </c>
      <c r="S118" s="1" t="str">
        <f t="shared" si="35"/>
        <v>Dry</v>
      </c>
      <c r="T118" s="2">
        <v>0</v>
      </c>
      <c r="U118" s="63">
        <f t="shared" si="31"/>
        <v>0</v>
      </c>
      <c r="V118" s="70">
        <f t="shared" si="36"/>
        <v>4389.3682703431641</v>
      </c>
      <c r="W118" s="63">
        <f t="shared" si="37"/>
        <v>1.2290965921719192</v>
      </c>
      <c r="X118" s="63">
        <f t="shared" si="38"/>
        <v>0</v>
      </c>
      <c r="Y118" s="70">
        <f>X118*INDEX('WMC Loss McConaughy-GI'!$B$54:$D$65,MATCH('Score Analysis'!P118,'WMC Loss McConaughy-GI'!$E$54:$E$65,0),MATCH('Score Analysis'!S118,'WMC Loss McConaughy-GI'!$B$53:$D$53,0))</f>
        <v>0</v>
      </c>
    </row>
    <row r="119" spans="15:25" x14ac:dyDescent="0.55000000000000004">
      <c r="O119">
        <f t="shared" si="32"/>
        <v>1956</v>
      </c>
      <c r="P119">
        <f t="shared" si="33"/>
        <v>1</v>
      </c>
      <c r="Q119" s="1">
        <v>20455</v>
      </c>
      <c r="R119" s="18">
        <f t="shared" si="34"/>
        <v>195601</v>
      </c>
      <c r="S119" s="1" t="str">
        <f t="shared" si="35"/>
        <v>Dry</v>
      </c>
      <c r="T119" s="2">
        <v>0</v>
      </c>
      <c r="U119" s="63">
        <f t="shared" si="31"/>
        <v>0</v>
      </c>
      <c r="V119" s="70">
        <f t="shared" si="36"/>
        <v>4388.1391737509921</v>
      </c>
      <c r="W119" s="63">
        <f t="shared" si="37"/>
        <v>2.7786867537086377</v>
      </c>
      <c r="X119" s="63">
        <f t="shared" si="38"/>
        <v>0</v>
      </c>
      <c r="Y119" s="70">
        <f>X119*INDEX('WMC Loss McConaughy-GI'!$B$54:$D$65,MATCH('Score Analysis'!P119,'WMC Loss McConaughy-GI'!$E$54:$E$65,0),MATCH('Score Analysis'!S119,'WMC Loss McConaughy-GI'!$B$53:$D$53,0))</f>
        <v>0</v>
      </c>
    </row>
    <row r="120" spans="15:25" x14ac:dyDescent="0.55000000000000004">
      <c r="O120">
        <f t="shared" si="32"/>
        <v>1956</v>
      </c>
      <c r="P120">
        <f t="shared" si="33"/>
        <v>2</v>
      </c>
      <c r="Q120" s="1">
        <v>20486</v>
      </c>
      <c r="R120" s="18">
        <f t="shared" si="34"/>
        <v>195602</v>
      </c>
      <c r="S120" s="1" t="str">
        <f t="shared" si="35"/>
        <v>Dry</v>
      </c>
      <c r="T120" s="2">
        <v>46000</v>
      </c>
      <c r="U120" s="63">
        <f t="shared" si="31"/>
        <v>0</v>
      </c>
      <c r="V120" s="70">
        <f t="shared" si="36"/>
        <v>4385.3604869972833</v>
      </c>
      <c r="W120" s="63">
        <f t="shared" si="37"/>
        <v>9.2941675726876625</v>
      </c>
      <c r="X120" s="63">
        <f t="shared" si="38"/>
        <v>0</v>
      </c>
      <c r="Y120" s="70">
        <f>X120*INDEX('WMC Loss McConaughy-GI'!$B$54:$D$65,MATCH('Score Analysis'!P120,'WMC Loss McConaughy-GI'!$E$54:$E$65,0),MATCH('Score Analysis'!S120,'WMC Loss McConaughy-GI'!$B$53:$D$53,0))</f>
        <v>0</v>
      </c>
    </row>
    <row r="121" spans="15:25" x14ac:dyDescent="0.55000000000000004">
      <c r="O121">
        <f t="shared" si="32"/>
        <v>1956</v>
      </c>
      <c r="P121">
        <f t="shared" si="33"/>
        <v>3</v>
      </c>
      <c r="Q121" s="1">
        <v>20515</v>
      </c>
      <c r="R121" s="18">
        <f t="shared" si="34"/>
        <v>195603</v>
      </c>
      <c r="S121" s="1" t="str">
        <f t="shared" si="35"/>
        <v>Dry</v>
      </c>
      <c r="T121" s="2">
        <v>71600.000000000015</v>
      </c>
      <c r="U121" s="63">
        <f t="shared" si="31"/>
        <v>0</v>
      </c>
      <c r="V121" s="70">
        <f t="shared" si="36"/>
        <v>4376.0663194245953</v>
      </c>
      <c r="W121" s="63">
        <f t="shared" si="37"/>
        <v>0</v>
      </c>
      <c r="X121" s="63">
        <f t="shared" si="38"/>
        <v>4376.0663194245953</v>
      </c>
      <c r="Y121" s="70">
        <f>X121*INDEX('WMC Loss McConaughy-GI'!$B$54:$D$65,MATCH('Score Analysis'!P121,'WMC Loss McConaughy-GI'!$E$54:$E$65,0),MATCH('Score Analysis'!S121,'WMC Loss McConaughy-GI'!$B$53:$D$53,0))</f>
        <v>4060.4681350788806</v>
      </c>
    </row>
    <row r="122" spans="15:25" x14ac:dyDescent="0.55000000000000004">
      <c r="O122">
        <f t="shared" si="32"/>
        <v>1956</v>
      </c>
      <c r="P122">
        <f t="shared" si="33"/>
        <v>4</v>
      </c>
      <c r="Q122" s="1">
        <v>20546</v>
      </c>
      <c r="R122" s="18">
        <f t="shared" si="34"/>
        <v>195604</v>
      </c>
      <c r="S122" s="1" t="str">
        <f t="shared" si="35"/>
        <v>Dry</v>
      </c>
      <c r="T122" s="2">
        <v>61600</v>
      </c>
      <c r="U122" s="63">
        <f t="shared" si="31"/>
        <v>0</v>
      </c>
      <c r="V122" s="70">
        <f t="shared" si="36"/>
        <v>0</v>
      </c>
      <c r="W122" s="63">
        <f t="shared" si="37"/>
        <v>0</v>
      </c>
      <c r="X122" s="63">
        <f t="shared" si="38"/>
        <v>0</v>
      </c>
      <c r="Y122" s="70">
        <f>X122*INDEX('WMC Loss McConaughy-GI'!$B$54:$D$65,MATCH('Score Analysis'!P122,'WMC Loss McConaughy-GI'!$E$54:$E$65,0),MATCH('Score Analysis'!S122,'WMC Loss McConaughy-GI'!$B$53:$D$53,0))</f>
        <v>0</v>
      </c>
    </row>
    <row r="123" spans="15:25" x14ac:dyDescent="0.55000000000000004">
      <c r="O123">
        <f t="shared" si="32"/>
        <v>1956</v>
      </c>
      <c r="P123">
        <f t="shared" si="33"/>
        <v>5</v>
      </c>
      <c r="Q123" s="1">
        <v>20576</v>
      </c>
      <c r="R123" s="18">
        <f t="shared" si="34"/>
        <v>195605</v>
      </c>
      <c r="S123" s="1" t="str">
        <f t="shared" si="35"/>
        <v>Dry</v>
      </c>
      <c r="T123" s="2">
        <v>12899.999999999998</v>
      </c>
      <c r="U123" s="63">
        <f t="shared" si="31"/>
        <v>0</v>
      </c>
      <c r="V123" s="70">
        <f t="shared" si="36"/>
        <v>0</v>
      </c>
      <c r="W123" s="63">
        <f t="shared" si="37"/>
        <v>0</v>
      </c>
      <c r="X123" s="63">
        <f t="shared" si="38"/>
        <v>0</v>
      </c>
      <c r="Y123" s="70">
        <f>X123*INDEX('WMC Loss McConaughy-GI'!$B$54:$D$65,MATCH('Score Analysis'!P123,'WMC Loss McConaughy-GI'!$E$54:$E$65,0),MATCH('Score Analysis'!S123,'WMC Loss McConaughy-GI'!$B$53:$D$53,0))</f>
        <v>0</v>
      </c>
    </row>
    <row r="124" spans="15:25" x14ac:dyDescent="0.55000000000000004">
      <c r="O124">
        <f t="shared" si="32"/>
        <v>1956</v>
      </c>
      <c r="P124">
        <f t="shared" si="33"/>
        <v>6</v>
      </c>
      <c r="Q124" s="1">
        <v>20607</v>
      </c>
      <c r="R124" s="18">
        <f t="shared" si="34"/>
        <v>195606</v>
      </c>
      <c r="S124" s="1" t="str">
        <f t="shared" si="35"/>
        <v>Dry</v>
      </c>
      <c r="T124" s="2">
        <v>32299.999999999996</v>
      </c>
      <c r="U124" s="63">
        <f t="shared" si="31"/>
        <v>0</v>
      </c>
      <c r="V124" s="70">
        <f t="shared" si="36"/>
        <v>0</v>
      </c>
      <c r="W124" s="63">
        <f t="shared" si="37"/>
        <v>0</v>
      </c>
      <c r="X124" s="63">
        <f t="shared" si="38"/>
        <v>0</v>
      </c>
      <c r="Y124" s="70">
        <f>X124*INDEX('WMC Loss McConaughy-GI'!$B$54:$D$65,MATCH('Score Analysis'!P124,'WMC Loss McConaughy-GI'!$E$54:$E$65,0),MATCH('Score Analysis'!S124,'WMC Loss McConaughy-GI'!$B$53:$D$53,0))</f>
        <v>0</v>
      </c>
    </row>
    <row r="125" spans="15:25" x14ac:dyDescent="0.55000000000000004">
      <c r="O125">
        <f t="shared" si="32"/>
        <v>1956</v>
      </c>
      <c r="P125">
        <f t="shared" si="33"/>
        <v>7</v>
      </c>
      <c r="Q125" s="1">
        <v>20637</v>
      </c>
      <c r="R125" s="18">
        <f t="shared" si="34"/>
        <v>195607</v>
      </c>
      <c r="S125" s="1" t="str">
        <f t="shared" si="35"/>
        <v>Dry</v>
      </c>
      <c r="T125" s="2">
        <v>24800.000000000004</v>
      </c>
      <c r="U125" s="63">
        <f t="shared" si="31"/>
        <v>0</v>
      </c>
      <c r="V125" s="70">
        <f t="shared" si="36"/>
        <v>0</v>
      </c>
      <c r="W125" s="63">
        <f t="shared" si="37"/>
        <v>0</v>
      </c>
      <c r="X125" s="63">
        <f t="shared" si="38"/>
        <v>0</v>
      </c>
      <c r="Y125" s="70">
        <f>X125*INDEX('WMC Loss McConaughy-GI'!$B$54:$D$65,MATCH('Score Analysis'!P125,'WMC Loss McConaughy-GI'!$E$54:$E$65,0),MATCH('Score Analysis'!S125,'WMC Loss McConaughy-GI'!$B$53:$D$53,0))</f>
        <v>0</v>
      </c>
    </row>
    <row r="126" spans="15:25" x14ac:dyDescent="0.55000000000000004">
      <c r="O126">
        <f t="shared" si="32"/>
        <v>1956</v>
      </c>
      <c r="P126">
        <f t="shared" si="33"/>
        <v>8</v>
      </c>
      <c r="Q126" s="1">
        <v>20668</v>
      </c>
      <c r="R126" s="18">
        <f t="shared" si="34"/>
        <v>195608</v>
      </c>
      <c r="S126" s="1" t="str">
        <f t="shared" si="35"/>
        <v>Dry</v>
      </c>
      <c r="T126" s="2">
        <v>26700.000000000004</v>
      </c>
      <c r="U126" s="63">
        <f t="shared" si="31"/>
        <v>0</v>
      </c>
      <c r="V126" s="70">
        <f t="shared" si="36"/>
        <v>0</v>
      </c>
      <c r="W126" s="63">
        <f t="shared" si="37"/>
        <v>0</v>
      </c>
      <c r="X126" s="63">
        <f t="shared" si="38"/>
        <v>0</v>
      </c>
      <c r="Y126" s="70">
        <f>X126*INDEX('WMC Loss McConaughy-GI'!$B$54:$D$65,MATCH('Score Analysis'!P126,'WMC Loss McConaughy-GI'!$E$54:$E$65,0),MATCH('Score Analysis'!S126,'WMC Loss McConaughy-GI'!$B$53:$D$53,0))</f>
        <v>0</v>
      </c>
    </row>
    <row r="127" spans="15:25" x14ac:dyDescent="0.55000000000000004">
      <c r="O127">
        <f t="shared" si="32"/>
        <v>1956</v>
      </c>
      <c r="P127">
        <f t="shared" si="33"/>
        <v>9</v>
      </c>
      <c r="Q127" s="1">
        <v>20699</v>
      </c>
      <c r="R127" s="18">
        <f t="shared" si="34"/>
        <v>195609</v>
      </c>
      <c r="S127" s="1" t="str">
        <f t="shared" si="35"/>
        <v>Dry</v>
      </c>
      <c r="T127" s="2">
        <v>17100</v>
      </c>
      <c r="U127" s="63">
        <f t="shared" si="31"/>
        <v>4420.5268379624322</v>
      </c>
      <c r="V127" s="70">
        <f t="shared" si="36"/>
        <v>4420.5268379624322</v>
      </c>
      <c r="W127" s="63">
        <f t="shared" si="37"/>
        <v>16.768169663727861</v>
      </c>
      <c r="X127" s="63">
        <f t="shared" si="38"/>
        <v>0</v>
      </c>
      <c r="Y127" s="70">
        <f>X127*INDEX('WMC Loss McConaughy-GI'!$B$54:$D$65,MATCH('Score Analysis'!P127,'WMC Loss McConaughy-GI'!$E$54:$E$65,0),MATCH('Score Analysis'!S127,'WMC Loss McConaughy-GI'!$B$53:$D$53,0))</f>
        <v>0</v>
      </c>
    </row>
    <row r="128" spans="15:25" x14ac:dyDescent="0.55000000000000004">
      <c r="O128">
        <f t="shared" si="32"/>
        <v>1956</v>
      </c>
      <c r="P128">
        <f t="shared" si="33"/>
        <v>10</v>
      </c>
      <c r="Q128" s="1">
        <v>20729</v>
      </c>
      <c r="R128" s="18">
        <f t="shared" si="34"/>
        <v>195610</v>
      </c>
      <c r="S128" s="1" t="str">
        <f t="shared" si="35"/>
        <v>Dry</v>
      </c>
      <c r="T128" s="2">
        <v>67100.000000000015</v>
      </c>
      <c r="U128" s="63">
        <f t="shared" si="31"/>
        <v>0</v>
      </c>
      <c r="V128" s="70">
        <f t="shared" si="36"/>
        <v>4403.7586682987039</v>
      </c>
      <c r="W128" s="63">
        <f t="shared" si="37"/>
        <v>9.8954057299286955</v>
      </c>
      <c r="X128" s="63">
        <f t="shared" si="38"/>
        <v>0</v>
      </c>
      <c r="Y128" s="70">
        <f>X128*INDEX('WMC Loss McConaughy-GI'!$B$54:$D$65,MATCH('Score Analysis'!P128,'WMC Loss McConaughy-GI'!$E$54:$E$65,0),MATCH('Score Analysis'!S128,'WMC Loss McConaughy-GI'!$B$53:$D$53,0))</f>
        <v>0</v>
      </c>
    </row>
    <row r="129" spans="15:25" x14ac:dyDescent="0.55000000000000004">
      <c r="O129">
        <f t="shared" si="32"/>
        <v>1956</v>
      </c>
      <c r="P129">
        <f t="shared" si="33"/>
        <v>11</v>
      </c>
      <c r="Q129" s="1">
        <v>20760</v>
      </c>
      <c r="R129" s="18">
        <f t="shared" si="34"/>
        <v>195611</v>
      </c>
      <c r="S129" s="1" t="str">
        <f t="shared" si="35"/>
        <v>Dry</v>
      </c>
      <c r="T129" s="2">
        <v>32700.000000000004</v>
      </c>
      <c r="U129" s="63">
        <f t="shared" si="31"/>
        <v>0</v>
      </c>
      <c r="V129" s="70">
        <f t="shared" si="36"/>
        <v>4393.8632625687751</v>
      </c>
      <c r="W129" s="63">
        <f t="shared" si="37"/>
        <v>4.4949922256106047</v>
      </c>
      <c r="X129" s="63">
        <f t="shared" si="38"/>
        <v>0</v>
      </c>
      <c r="Y129" s="70">
        <f>X129*INDEX('WMC Loss McConaughy-GI'!$B$54:$D$65,MATCH('Score Analysis'!P129,'WMC Loss McConaughy-GI'!$E$54:$E$65,0),MATCH('Score Analysis'!S129,'WMC Loss McConaughy-GI'!$B$53:$D$53,0))</f>
        <v>0</v>
      </c>
    </row>
    <row r="130" spans="15:25" x14ac:dyDescent="0.55000000000000004">
      <c r="O130">
        <f t="shared" si="32"/>
        <v>1956</v>
      </c>
      <c r="P130">
        <f t="shared" si="33"/>
        <v>12</v>
      </c>
      <c r="Q130" s="1">
        <v>20790</v>
      </c>
      <c r="R130" s="18">
        <f t="shared" si="34"/>
        <v>195612</v>
      </c>
      <c r="S130" s="1" t="str">
        <f t="shared" si="35"/>
        <v>Dry</v>
      </c>
      <c r="T130" s="2">
        <v>0</v>
      </c>
      <c r="U130" s="63">
        <f t="shared" si="31"/>
        <v>0</v>
      </c>
      <c r="V130" s="70">
        <f t="shared" si="36"/>
        <v>4389.3682703431641</v>
      </c>
      <c r="W130" s="63">
        <f t="shared" si="37"/>
        <v>1.2290965921719192</v>
      </c>
      <c r="X130" s="63">
        <f t="shared" si="38"/>
        <v>0</v>
      </c>
      <c r="Y130" s="70">
        <f>X130*INDEX('WMC Loss McConaughy-GI'!$B$54:$D$65,MATCH('Score Analysis'!P130,'WMC Loss McConaughy-GI'!$E$54:$E$65,0),MATCH('Score Analysis'!S130,'WMC Loss McConaughy-GI'!$B$53:$D$53,0))</f>
        <v>0</v>
      </c>
    </row>
    <row r="131" spans="15:25" x14ac:dyDescent="0.55000000000000004">
      <c r="O131">
        <f t="shared" si="32"/>
        <v>1957</v>
      </c>
      <c r="P131">
        <f t="shared" si="33"/>
        <v>1</v>
      </c>
      <c r="Q131" s="1">
        <v>20821</v>
      </c>
      <c r="R131" s="18">
        <f t="shared" si="34"/>
        <v>195701</v>
      </c>
      <c r="S131" s="1" t="str">
        <f t="shared" si="35"/>
        <v>Dry</v>
      </c>
      <c r="T131" s="2">
        <v>16000</v>
      </c>
      <c r="U131" s="63">
        <f t="shared" si="31"/>
        <v>0</v>
      </c>
      <c r="V131" s="70">
        <f t="shared" si="36"/>
        <v>4388.1391737509921</v>
      </c>
      <c r="W131" s="63">
        <f t="shared" si="37"/>
        <v>2.7786867537086377</v>
      </c>
      <c r="X131" s="63">
        <f t="shared" si="38"/>
        <v>0</v>
      </c>
      <c r="Y131" s="70">
        <f>X131*INDEX('WMC Loss McConaughy-GI'!$B$54:$D$65,MATCH('Score Analysis'!P131,'WMC Loss McConaughy-GI'!$E$54:$E$65,0),MATCH('Score Analysis'!S131,'WMC Loss McConaughy-GI'!$B$53:$D$53,0))</f>
        <v>0</v>
      </c>
    </row>
    <row r="132" spans="15:25" x14ac:dyDescent="0.55000000000000004">
      <c r="O132">
        <f t="shared" si="32"/>
        <v>1957</v>
      </c>
      <c r="P132">
        <f t="shared" si="33"/>
        <v>2</v>
      </c>
      <c r="Q132" s="1">
        <v>20852</v>
      </c>
      <c r="R132" s="18">
        <f t="shared" si="34"/>
        <v>195702</v>
      </c>
      <c r="S132" s="1" t="str">
        <f t="shared" si="35"/>
        <v>Dry</v>
      </c>
      <c r="T132" s="2">
        <v>39000</v>
      </c>
      <c r="U132" s="63">
        <f t="shared" si="31"/>
        <v>0</v>
      </c>
      <c r="V132" s="70">
        <f t="shared" si="36"/>
        <v>4385.3604869972833</v>
      </c>
      <c r="W132" s="63">
        <f t="shared" si="37"/>
        <v>9.2941675726876625</v>
      </c>
      <c r="X132" s="63">
        <f t="shared" si="38"/>
        <v>0</v>
      </c>
      <c r="Y132" s="70">
        <f>X132*INDEX('WMC Loss McConaughy-GI'!$B$54:$D$65,MATCH('Score Analysis'!P132,'WMC Loss McConaughy-GI'!$E$54:$E$65,0),MATCH('Score Analysis'!S132,'WMC Loss McConaughy-GI'!$B$53:$D$53,0))</f>
        <v>0</v>
      </c>
    </row>
    <row r="133" spans="15:25" x14ac:dyDescent="0.55000000000000004">
      <c r="O133">
        <f t="shared" si="32"/>
        <v>1957</v>
      </c>
      <c r="P133">
        <f t="shared" si="33"/>
        <v>3</v>
      </c>
      <c r="Q133" s="1">
        <v>20880</v>
      </c>
      <c r="R133" s="18">
        <f t="shared" si="34"/>
        <v>195703</v>
      </c>
      <c r="S133" s="1" t="str">
        <f t="shared" si="35"/>
        <v>Dry</v>
      </c>
      <c r="T133" s="2">
        <v>59400.000000000007</v>
      </c>
      <c r="U133" s="63">
        <f t="shared" si="31"/>
        <v>0</v>
      </c>
      <c r="V133" s="70">
        <f t="shared" si="36"/>
        <v>4376.0663194245953</v>
      </c>
      <c r="W133" s="63">
        <f t="shared" si="37"/>
        <v>0</v>
      </c>
      <c r="X133" s="63">
        <f t="shared" si="38"/>
        <v>4376.0663194245953</v>
      </c>
      <c r="Y133" s="70">
        <f>X133*INDEX('WMC Loss McConaughy-GI'!$B$54:$D$65,MATCH('Score Analysis'!P133,'WMC Loss McConaughy-GI'!$E$54:$E$65,0),MATCH('Score Analysis'!S133,'WMC Loss McConaughy-GI'!$B$53:$D$53,0))</f>
        <v>4060.4681350788806</v>
      </c>
    </row>
    <row r="134" spans="15:25" x14ac:dyDescent="0.55000000000000004">
      <c r="O134">
        <f t="shared" si="32"/>
        <v>1957</v>
      </c>
      <c r="P134">
        <f t="shared" si="33"/>
        <v>4</v>
      </c>
      <c r="Q134" s="1">
        <v>20911</v>
      </c>
      <c r="R134" s="18">
        <f t="shared" si="34"/>
        <v>195704</v>
      </c>
      <c r="S134" s="1" t="str">
        <f t="shared" si="35"/>
        <v>Dry</v>
      </c>
      <c r="T134" s="2">
        <v>28100.000000000007</v>
      </c>
      <c r="U134" s="63">
        <f t="shared" si="31"/>
        <v>0</v>
      </c>
      <c r="V134" s="70">
        <f t="shared" si="36"/>
        <v>0</v>
      </c>
      <c r="W134" s="63">
        <f t="shared" si="37"/>
        <v>0</v>
      </c>
      <c r="X134" s="63">
        <f t="shared" si="38"/>
        <v>0</v>
      </c>
      <c r="Y134" s="70">
        <f>X134*INDEX('WMC Loss McConaughy-GI'!$B$54:$D$65,MATCH('Score Analysis'!P134,'WMC Loss McConaughy-GI'!$E$54:$E$65,0),MATCH('Score Analysis'!S134,'WMC Loss McConaughy-GI'!$B$53:$D$53,0))</f>
        <v>0</v>
      </c>
    </row>
    <row r="135" spans="15:25" x14ac:dyDescent="0.55000000000000004">
      <c r="O135">
        <f t="shared" si="32"/>
        <v>1957</v>
      </c>
      <c r="P135">
        <f t="shared" si="33"/>
        <v>5</v>
      </c>
      <c r="Q135" s="1">
        <v>20941</v>
      </c>
      <c r="R135" s="18">
        <f t="shared" si="34"/>
        <v>195705</v>
      </c>
      <c r="S135" s="1" t="str">
        <f t="shared" si="35"/>
        <v>Dry</v>
      </c>
      <c r="T135" s="2">
        <v>0</v>
      </c>
      <c r="U135" s="63">
        <f t="shared" si="31"/>
        <v>0</v>
      </c>
      <c r="V135" s="70">
        <f t="shared" si="36"/>
        <v>0</v>
      </c>
      <c r="W135" s="63">
        <f t="shared" si="37"/>
        <v>0</v>
      </c>
      <c r="X135" s="63">
        <f t="shared" si="38"/>
        <v>0</v>
      </c>
      <c r="Y135" s="70">
        <f>X135*INDEX('WMC Loss McConaughy-GI'!$B$54:$D$65,MATCH('Score Analysis'!P135,'WMC Loss McConaughy-GI'!$E$54:$E$65,0),MATCH('Score Analysis'!S135,'WMC Loss McConaughy-GI'!$B$53:$D$53,0))</f>
        <v>0</v>
      </c>
    </row>
    <row r="136" spans="15:25" x14ac:dyDescent="0.55000000000000004">
      <c r="O136">
        <f t="shared" si="32"/>
        <v>1957</v>
      </c>
      <c r="P136">
        <f t="shared" si="33"/>
        <v>6</v>
      </c>
      <c r="Q136" s="1">
        <v>20972</v>
      </c>
      <c r="R136" s="18">
        <f t="shared" si="34"/>
        <v>195706</v>
      </c>
      <c r="S136" s="1" t="str">
        <f t="shared" si="35"/>
        <v>Dry</v>
      </c>
      <c r="T136" s="2">
        <v>0</v>
      </c>
      <c r="U136" s="63">
        <f t="shared" si="31"/>
        <v>0</v>
      </c>
      <c r="V136" s="70">
        <f t="shared" si="36"/>
        <v>0</v>
      </c>
      <c r="W136" s="63">
        <f t="shared" si="37"/>
        <v>0</v>
      </c>
      <c r="X136" s="63">
        <f t="shared" si="38"/>
        <v>0</v>
      </c>
      <c r="Y136" s="70">
        <f>X136*INDEX('WMC Loss McConaughy-GI'!$B$54:$D$65,MATCH('Score Analysis'!P136,'WMC Loss McConaughy-GI'!$E$54:$E$65,0),MATCH('Score Analysis'!S136,'WMC Loss McConaughy-GI'!$B$53:$D$53,0))</f>
        <v>0</v>
      </c>
    </row>
    <row r="137" spans="15:25" x14ac:dyDescent="0.55000000000000004">
      <c r="O137">
        <f t="shared" si="32"/>
        <v>1957</v>
      </c>
      <c r="P137">
        <f t="shared" si="33"/>
        <v>7</v>
      </c>
      <c r="Q137" s="1">
        <v>21002</v>
      </c>
      <c r="R137" s="18">
        <f t="shared" si="34"/>
        <v>195707</v>
      </c>
      <c r="S137" s="1" t="str">
        <f t="shared" si="35"/>
        <v>Dry</v>
      </c>
      <c r="T137" s="2">
        <v>0</v>
      </c>
      <c r="U137" s="63">
        <f t="shared" si="31"/>
        <v>0</v>
      </c>
      <c r="V137" s="70">
        <f t="shared" si="36"/>
        <v>0</v>
      </c>
      <c r="W137" s="63">
        <f t="shared" si="37"/>
        <v>0</v>
      </c>
      <c r="X137" s="63">
        <f t="shared" si="38"/>
        <v>0</v>
      </c>
      <c r="Y137" s="70">
        <f>X137*INDEX('WMC Loss McConaughy-GI'!$B$54:$D$65,MATCH('Score Analysis'!P137,'WMC Loss McConaughy-GI'!$E$54:$E$65,0),MATCH('Score Analysis'!S137,'WMC Loss McConaughy-GI'!$B$53:$D$53,0))</f>
        <v>0</v>
      </c>
    </row>
    <row r="138" spans="15:25" x14ac:dyDescent="0.55000000000000004">
      <c r="O138">
        <f t="shared" si="32"/>
        <v>1957</v>
      </c>
      <c r="P138">
        <f t="shared" si="33"/>
        <v>8</v>
      </c>
      <c r="Q138" s="1">
        <v>21033</v>
      </c>
      <c r="R138" s="18">
        <f t="shared" si="34"/>
        <v>195708</v>
      </c>
      <c r="S138" s="1" t="str">
        <f t="shared" si="35"/>
        <v>Dry</v>
      </c>
      <c r="T138" s="2">
        <v>8100.0000000000018</v>
      </c>
      <c r="U138" s="63">
        <f t="shared" si="31"/>
        <v>0</v>
      </c>
      <c r="V138" s="70">
        <f t="shared" si="36"/>
        <v>0</v>
      </c>
      <c r="W138" s="63">
        <f t="shared" si="37"/>
        <v>0</v>
      </c>
      <c r="X138" s="63">
        <f t="shared" si="38"/>
        <v>0</v>
      </c>
      <c r="Y138" s="70">
        <f>X138*INDEX('WMC Loss McConaughy-GI'!$B$54:$D$65,MATCH('Score Analysis'!P138,'WMC Loss McConaughy-GI'!$E$54:$E$65,0),MATCH('Score Analysis'!S138,'WMC Loss McConaughy-GI'!$B$53:$D$53,0))</f>
        <v>0</v>
      </c>
    </row>
    <row r="139" spans="15:25" x14ac:dyDescent="0.55000000000000004">
      <c r="O139">
        <f t="shared" si="32"/>
        <v>1957</v>
      </c>
      <c r="P139">
        <f t="shared" si="33"/>
        <v>9</v>
      </c>
      <c r="Q139" s="1">
        <v>21064</v>
      </c>
      <c r="R139" s="18">
        <f t="shared" si="34"/>
        <v>195709</v>
      </c>
      <c r="S139" s="1" t="str">
        <f t="shared" si="35"/>
        <v>Dry</v>
      </c>
      <c r="T139" s="2">
        <v>0</v>
      </c>
      <c r="U139" s="63">
        <f t="shared" ref="U139:U202" si="39">IF(P139=9,INDEX($I$11:$I$58,MATCH(O139,$A$11:$A$58,0)),0)</f>
        <v>4420.5268379624322</v>
      </c>
      <c r="V139" s="70">
        <f t="shared" si="36"/>
        <v>4420.5268379624322</v>
      </c>
      <c r="W139" s="63">
        <f t="shared" si="37"/>
        <v>16.768169663727861</v>
      </c>
      <c r="X139" s="63">
        <f t="shared" si="38"/>
        <v>0</v>
      </c>
      <c r="Y139" s="70">
        <f>X139*INDEX('WMC Loss McConaughy-GI'!$B$54:$D$65,MATCH('Score Analysis'!P139,'WMC Loss McConaughy-GI'!$E$54:$E$65,0),MATCH('Score Analysis'!S139,'WMC Loss McConaughy-GI'!$B$53:$D$53,0))</f>
        <v>0</v>
      </c>
    </row>
    <row r="140" spans="15:25" x14ac:dyDescent="0.55000000000000004">
      <c r="O140">
        <f t="shared" ref="O140:O203" si="40">YEAR(Q140)</f>
        <v>1957</v>
      </c>
      <c r="P140">
        <f t="shared" ref="P140:P203" si="41">MONTH(Q140)</f>
        <v>10</v>
      </c>
      <c r="Q140" s="1">
        <v>21094</v>
      </c>
      <c r="R140" s="18">
        <f t="shared" ref="R140:R203" si="42">YEAR(Q140)*100+MONTH(Q140)</f>
        <v>195710</v>
      </c>
      <c r="S140" s="1" t="str">
        <f t="shared" ref="S140:S203" si="43">INDEX($B$11:$B$58,MATCH(O140,$A$11:$A$59,0))</f>
        <v>Dry</v>
      </c>
      <c r="T140" s="2">
        <v>0</v>
      </c>
      <c r="U140" s="63">
        <f t="shared" si="39"/>
        <v>0</v>
      </c>
      <c r="V140" s="70">
        <f t="shared" si="36"/>
        <v>4403.7586682987039</v>
      </c>
      <c r="W140" s="63">
        <f t="shared" si="37"/>
        <v>9.8954057299286955</v>
      </c>
      <c r="X140" s="63">
        <f t="shared" si="38"/>
        <v>0</v>
      </c>
      <c r="Y140" s="70">
        <f>X140*INDEX('WMC Loss McConaughy-GI'!$B$54:$D$65,MATCH('Score Analysis'!P140,'WMC Loss McConaughy-GI'!$E$54:$E$65,0),MATCH('Score Analysis'!S140,'WMC Loss McConaughy-GI'!$B$53:$D$53,0))</f>
        <v>0</v>
      </c>
    </row>
    <row r="141" spans="15:25" x14ac:dyDescent="0.55000000000000004">
      <c r="O141">
        <f t="shared" si="40"/>
        <v>1957</v>
      </c>
      <c r="P141">
        <f t="shared" si="41"/>
        <v>11</v>
      </c>
      <c r="Q141" s="1">
        <v>21125</v>
      </c>
      <c r="R141" s="18">
        <f t="shared" si="42"/>
        <v>195711</v>
      </c>
      <c r="S141" s="1" t="str">
        <f t="shared" si="43"/>
        <v>Dry</v>
      </c>
      <c r="T141" s="2">
        <v>0</v>
      </c>
      <c r="U141" s="63">
        <f t="shared" si="39"/>
        <v>0</v>
      </c>
      <c r="V141" s="70">
        <f t="shared" ref="V141:V204" si="44">V140+U141-W140-X140</f>
        <v>4393.8632625687751</v>
      </c>
      <c r="W141" s="63">
        <f t="shared" si="37"/>
        <v>4.4949922256106047</v>
      </c>
      <c r="X141" s="63">
        <f t="shared" si="38"/>
        <v>0</v>
      </c>
      <c r="Y141" s="70">
        <f>X141*INDEX('WMC Loss McConaughy-GI'!$B$54:$D$65,MATCH('Score Analysis'!P141,'WMC Loss McConaughy-GI'!$E$54:$E$65,0),MATCH('Score Analysis'!S141,'WMC Loss McConaughy-GI'!$B$53:$D$53,0))</f>
        <v>0</v>
      </c>
    </row>
    <row r="142" spans="15:25" x14ac:dyDescent="0.55000000000000004">
      <c r="O142">
        <f t="shared" si="40"/>
        <v>1957</v>
      </c>
      <c r="P142">
        <f t="shared" si="41"/>
        <v>12</v>
      </c>
      <c r="Q142" s="1">
        <v>21155</v>
      </c>
      <c r="R142" s="18">
        <f t="shared" si="42"/>
        <v>195712</v>
      </c>
      <c r="S142" s="1" t="str">
        <f t="shared" si="43"/>
        <v>Dry</v>
      </c>
      <c r="T142" s="2">
        <v>0</v>
      </c>
      <c r="U142" s="63">
        <f t="shared" si="39"/>
        <v>0</v>
      </c>
      <c r="V142" s="70">
        <f t="shared" si="44"/>
        <v>4389.3682703431641</v>
      </c>
      <c r="W142" s="63">
        <f t="shared" si="37"/>
        <v>1.2290965921719192</v>
      </c>
      <c r="X142" s="63">
        <f t="shared" si="38"/>
        <v>0</v>
      </c>
      <c r="Y142" s="70">
        <f>X142*INDEX('WMC Loss McConaughy-GI'!$B$54:$D$65,MATCH('Score Analysis'!P142,'WMC Loss McConaughy-GI'!$E$54:$E$65,0),MATCH('Score Analysis'!S142,'WMC Loss McConaughy-GI'!$B$53:$D$53,0))</f>
        <v>0</v>
      </c>
    </row>
    <row r="143" spans="15:25" x14ac:dyDescent="0.55000000000000004">
      <c r="O143">
        <f t="shared" si="40"/>
        <v>1958</v>
      </c>
      <c r="P143">
        <f t="shared" si="41"/>
        <v>1</v>
      </c>
      <c r="Q143" s="1">
        <v>21186</v>
      </c>
      <c r="R143" s="18">
        <f t="shared" si="42"/>
        <v>195801</v>
      </c>
      <c r="S143" s="1" t="str">
        <f t="shared" si="43"/>
        <v>Normal</v>
      </c>
      <c r="T143" s="2">
        <v>0</v>
      </c>
      <c r="U143" s="63">
        <f t="shared" si="39"/>
        <v>0</v>
      </c>
      <c r="V143" s="70">
        <f t="shared" si="44"/>
        <v>4388.1391737509921</v>
      </c>
      <c r="W143" s="63">
        <f t="shared" si="37"/>
        <v>2.7786867537086377</v>
      </c>
      <c r="X143" s="63">
        <f t="shared" si="38"/>
        <v>0</v>
      </c>
      <c r="Y143" s="70">
        <f>X143*INDEX('WMC Loss McConaughy-GI'!$B$54:$D$65,MATCH('Score Analysis'!P143,'WMC Loss McConaughy-GI'!$E$54:$E$65,0),MATCH('Score Analysis'!S143,'WMC Loss McConaughy-GI'!$B$53:$D$53,0))</f>
        <v>0</v>
      </c>
    </row>
    <row r="144" spans="15:25" x14ac:dyDescent="0.55000000000000004">
      <c r="O144">
        <f t="shared" si="40"/>
        <v>1958</v>
      </c>
      <c r="P144">
        <f t="shared" si="41"/>
        <v>2</v>
      </c>
      <c r="Q144" s="1">
        <v>21217</v>
      </c>
      <c r="R144" s="18">
        <f t="shared" si="42"/>
        <v>195802</v>
      </c>
      <c r="S144" s="1" t="str">
        <f t="shared" si="43"/>
        <v>Normal</v>
      </c>
      <c r="T144" s="2">
        <v>56200</v>
      </c>
      <c r="U144" s="63">
        <f t="shared" si="39"/>
        <v>0</v>
      </c>
      <c r="V144" s="70">
        <f t="shared" si="44"/>
        <v>4385.3604869972833</v>
      </c>
      <c r="W144" s="63">
        <f t="shared" si="37"/>
        <v>9.2941675726876625</v>
      </c>
      <c r="X144" s="63">
        <f t="shared" si="38"/>
        <v>0</v>
      </c>
      <c r="Y144" s="70">
        <f>X144*INDEX('WMC Loss McConaughy-GI'!$B$54:$D$65,MATCH('Score Analysis'!P144,'WMC Loss McConaughy-GI'!$E$54:$E$65,0),MATCH('Score Analysis'!S144,'WMC Loss McConaughy-GI'!$B$53:$D$53,0))</f>
        <v>0</v>
      </c>
    </row>
    <row r="145" spans="15:25" x14ac:dyDescent="0.55000000000000004">
      <c r="O145">
        <f t="shared" si="40"/>
        <v>1958</v>
      </c>
      <c r="P145">
        <f t="shared" si="41"/>
        <v>3</v>
      </c>
      <c r="Q145" s="1">
        <v>21245</v>
      </c>
      <c r="R145" s="18">
        <f t="shared" si="42"/>
        <v>195803</v>
      </c>
      <c r="S145" s="1" t="str">
        <f t="shared" si="43"/>
        <v>Normal</v>
      </c>
      <c r="T145" s="2">
        <v>27900.000000000007</v>
      </c>
      <c r="U145" s="63">
        <f t="shared" si="39"/>
        <v>0</v>
      </c>
      <c r="V145" s="70">
        <f t="shared" si="44"/>
        <v>4376.0663194245953</v>
      </c>
      <c r="W145" s="63">
        <f t="shared" si="37"/>
        <v>0</v>
      </c>
      <c r="X145" s="63">
        <f t="shared" si="38"/>
        <v>4376.0663194245953</v>
      </c>
      <c r="Y145" s="70">
        <f>X145*INDEX('WMC Loss McConaughy-GI'!$B$54:$D$65,MATCH('Score Analysis'!P145,'WMC Loss McConaughy-GI'!$E$54:$E$65,0),MATCH('Score Analysis'!S145,'WMC Loss McConaughy-GI'!$B$53:$D$53,0))</f>
        <v>4178.4852824539539</v>
      </c>
    </row>
    <row r="146" spans="15:25" x14ac:dyDescent="0.55000000000000004">
      <c r="O146">
        <f t="shared" si="40"/>
        <v>1958</v>
      </c>
      <c r="P146">
        <f t="shared" si="41"/>
        <v>4</v>
      </c>
      <c r="Q146" s="1">
        <v>21276</v>
      </c>
      <c r="R146" s="18">
        <f t="shared" si="42"/>
        <v>195804</v>
      </c>
      <c r="S146" s="1" t="str">
        <f t="shared" si="43"/>
        <v>Normal</v>
      </c>
      <c r="T146" s="2">
        <v>0</v>
      </c>
      <c r="U146" s="63">
        <f t="shared" si="39"/>
        <v>0</v>
      </c>
      <c r="V146" s="70">
        <f t="shared" si="44"/>
        <v>0</v>
      </c>
      <c r="W146" s="63">
        <f t="shared" si="37"/>
        <v>0</v>
      </c>
      <c r="X146" s="63">
        <f t="shared" si="38"/>
        <v>0</v>
      </c>
      <c r="Y146" s="70">
        <f>X146*INDEX('WMC Loss McConaughy-GI'!$B$54:$D$65,MATCH('Score Analysis'!P146,'WMC Loss McConaughy-GI'!$E$54:$E$65,0),MATCH('Score Analysis'!S146,'WMC Loss McConaughy-GI'!$B$53:$D$53,0))</f>
        <v>0</v>
      </c>
    </row>
    <row r="147" spans="15:25" x14ac:dyDescent="0.55000000000000004">
      <c r="O147">
        <f t="shared" si="40"/>
        <v>1958</v>
      </c>
      <c r="P147">
        <f t="shared" si="41"/>
        <v>5</v>
      </c>
      <c r="Q147" s="1">
        <v>21306</v>
      </c>
      <c r="R147" s="18">
        <f t="shared" si="42"/>
        <v>195805</v>
      </c>
      <c r="S147" s="1" t="str">
        <f t="shared" si="43"/>
        <v>Normal</v>
      </c>
      <c r="T147" s="2">
        <v>0</v>
      </c>
      <c r="U147" s="63">
        <f t="shared" si="39"/>
        <v>0</v>
      </c>
      <c r="V147" s="70">
        <f t="shared" si="44"/>
        <v>0</v>
      </c>
      <c r="W147" s="63">
        <f t="shared" si="37"/>
        <v>0</v>
      </c>
      <c r="X147" s="63">
        <f t="shared" si="38"/>
        <v>0</v>
      </c>
      <c r="Y147" s="70">
        <f>X147*INDEX('WMC Loss McConaughy-GI'!$B$54:$D$65,MATCH('Score Analysis'!P147,'WMC Loss McConaughy-GI'!$E$54:$E$65,0),MATCH('Score Analysis'!S147,'WMC Loss McConaughy-GI'!$B$53:$D$53,0))</f>
        <v>0</v>
      </c>
    </row>
    <row r="148" spans="15:25" x14ac:dyDescent="0.55000000000000004">
      <c r="O148">
        <f t="shared" si="40"/>
        <v>1958</v>
      </c>
      <c r="P148">
        <f t="shared" si="41"/>
        <v>6</v>
      </c>
      <c r="Q148" s="1">
        <v>21337</v>
      </c>
      <c r="R148" s="18">
        <f t="shared" si="42"/>
        <v>195806</v>
      </c>
      <c r="S148" s="1" t="str">
        <f t="shared" si="43"/>
        <v>Normal</v>
      </c>
      <c r="T148" s="2">
        <v>0</v>
      </c>
      <c r="U148" s="63">
        <f t="shared" si="39"/>
        <v>0</v>
      </c>
      <c r="V148" s="70">
        <f t="shared" si="44"/>
        <v>0</v>
      </c>
      <c r="W148" s="63">
        <f t="shared" ref="W148:W211" si="45">(V148-X148)*INDEX($M$12:$M$23,MATCH(P148,$K$12:$K$23,0))</f>
        <v>0</v>
      </c>
      <c r="X148" s="63">
        <f t="shared" ref="X148:X211" si="46">IF(OR(P148&lt;3,P148&gt;8),0,IF(T148&gt;0,MIN(V148,T148),0))</f>
        <v>0</v>
      </c>
      <c r="Y148" s="70">
        <f>X148*INDEX('WMC Loss McConaughy-GI'!$B$54:$D$65,MATCH('Score Analysis'!P148,'WMC Loss McConaughy-GI'!$E$54:$E$65,0),MATCH('Score Analysis'!S148,'WMC Loss McConaughy-GI'!$B$53:$D$53,0))</f>
        <v>0</v>
      </c>
    </row>
    <row r="149" spans="15:25" x14ac:dyDescent="0.55000000000000004">
      <c r="O149">
        <f t="shared" si="40"/>
        <v>1958</v>
      </c>
      <c r="P149">
        <f t="shared" si="41"/>
        <v>7</v>
      </c>
      <c r="Q149" s="1">
        <v>21367</v>
      </c>
      <c r="R149" s="18">
        <f t="shared" si="42"/>
        <v>195807</v>
      </c>
      <c r="S149" s="1" t="str">
        <f t="shared" si="43"/>
        <v>Normal</v>
      </c>
      <c r="T149" s="2">
        <v>0</v>
      </c>
      <c r="U149" s="63">
        <f t="shared" si="39"/>
        <v>0</v>
      </c>
      <c r="V149" s="70">
        <f t="shared" si="44"/>
        <v>0</v>
      </c>
      <c r="W149" s="63">
        <f t="shared" si="45"/>
        <v>0</v>
      </c>
      <c r="X149" s="63">
        <f t="shared" si="46"/>
        <v>0</v>
      </c>
      <c r="Y149" s="70">
        <f>X149*INDEX('WMC Loss McConaughy-GI'!$B$54:$D$65,MATCH('Score Analysis'!P149,'WMC Loss McConaughy-GI'!$E$54:$E$65,0),MATCH('Score Analysis'!S149,'WMC Loss McConaughy-GI'!$B$53:$D$53,0))</f>
        <v>0</v>
      </c>
    </row>
    <row r="150" spans="15:25" x14ac:dyDescent="0.55000000000000004">
      <c r="O150">
        <f t="shared" si="40"/>
        <v>1958</v>
      </c>
      <c r="P150">
        <f t="shared" si="41"/>
        <v>8</v>
      </c>
      <c r="Q150" s="1">
        <v>21398</v>
      </c>
      <c r="R150" s="18">
        <f t="shared" si="42"/>
        <v>195808</v>
      </c>
      <c r="S150" s="1" t="str">
        <f t="shared" si="43"/>
        <v>Normal</v>
      </c>
      <c r="T150" s="2">
        <v>24199.999999999996</v>
      </c>
      <c r="U150" s="63">
        <f t="shared" si="39"/>
        <v>0</v>
      </c>
      <c r="V150" s="70">
        <f t="shared" si="44"/>
        <v>0</v>
      </c>
      <c r="W150" s="63">
        <f t="shared" si="45"/>
        <v>0</v>
      </c>
      <c r="X150" s="63">
        <f t="shared" si="46"/>
        <v>0</v>
      </c>
      <c r="Y150" s="70">
        <f>X150*INDEX('WMC Loss McConaughy-GI'!$B$54:$D$65,MATCH('Score Analysis'!P150,'WMC Loss McConaughy-GI'!$E$54:$E$65,0),MATCH('Score Analysis'!S150,'WMC Loss McConaughy-GI'!$B$53:$D$53,0))</f>
        <v>0</v>
      </c>
    </row>
    <row r="151" spans="15:25" x14ac:dyDescent="0.55000000000000004">
      <c r="O151">
        <f t="shared" si="40"/>
        <v>1958</v>
      </c>
      <c r="P151">
        <f t="shared" si="41"/>
        <v>9</v>
      </c>
      <c r="Q151" s="1">
        <v>21429</v>
      </c>
      <c r="R151" s="18">
        <f t="shared" si="42"/>
        <v>195809</v>
      </c>
      <c r="S151" s="1" t="str">
        <f t="shared" si="43"/>
        <v>Normal</v>
      </c>
      <c r="T151" s="2">
        <v>17600</v>
      </c>
      <c r="U151" s="63">
        <f t="shared" si="39"/>
        <v>9019.3515432585282</v>
      </c>
      <c r="V151" s="70">
        <f t="shared" si="44"/>
        <v>9019.3515432585282</v>
      </c>
      <c r="W151" s="63">
        <f t="shared" si="45"/>
        <v>34.212667964227393</v>
      </c>
      <c r="X151" s="63">
        <f t="shared" si="46"/>
        <v>0</v>
      </c>
      <c r="Y151" s="70">
        <f>X151*INDEX('WMC Loss McConaughy-GI'!$B$54:$D$65,MATCH('Score Analysis'!P151,'WMC Loss McConaughy-GI'!$E$54:$E$65,0),MATCH('Score Analysis'!S151,'WMC Loss McConaughy-GI'!$B$53:$D$53,0))</f>
        <v>0</v>
      </c>
    </row>
    <row r="152" spans="15:25" x14ac:dyDescent="0.55000000000000004">
      <c r="O152">
        <f t="shared" si="40"/>
        <v>1958</v>
      </c>
      <c r="P152">
        <f t="shared" si="41"/>
        <v>10</v>
      </c>
      <c r="Q152" s="1">
        <v>21459</v>
      </c>
      <c r="R152" s="18">
        <f t="shared" si="42"/>
        <v>195810</v>
      </c>
      <c r="S152" s="1" t="str">
        <f t="shared" si="43"/>
        <v>Normal</v>
      </c>
      <c r="T152" s="2">
        <v>16299.999999999996</v>
      </c>
      <c r="U152" s="63">
        <f t="shared" si="39"/>
        <v>0</v>
      </c>
      <c r="V152" s="70">
        <f t="shared" si="44"/>
        <v>8985.1388752943003</v>
      </c>
      <c r="W152" s="63">
        <f t="shared" si="45"/>
        <v>20.189933510852754</v>
      </c>
      <c r="X152" s="63">
        <f t="shared" si="46"/>
        <v>0</v>
      </c>
      <c r="Y152" s="70">
        <f>X152*INDEX('WMC Loss McConaughy-GI'!$B$54:$D$65,MATCH('Score Analysis'!P152,'WMC Loss McConaughy-GI'!$E$54:$E$65,0),MATCH('Score Analysis'!S152,'WMC Loss McConaughy-GI'!$B$53:$D$53,0))</f>
        <v>0</v>
      </c>
    </row>
    <row r="153" spans="15:25" x14ac:dyDescent="0.55000000000000004">
      <c r="O153">
        <f t="shared" si="40"/>
        <v>1958</v>
      </c>
      <c r="P153">
        <f t="shared" si="41"/>
        <v>11</v>
      </c>
      <c r="Q153" s="1">
        <v>21490</v>
      </c>
      <c r="R153" s="18">
        <f t="shared" si="42"/>
        <v>195811</v>
      </c>
      <c r="S153" s="1" t="str">
        <f t="shared" si="43"/>
        <v>Normal</v>
      </c>
      <c r="T153" s="2">
        <v>7599.9999999999945</v>
      </c>
      <c r="U153" s="63">
        <f t="shared" si="39"/>
        <v>0</v>
      </c>
      <c r="V153" s="70">
        <f t="shared" si="44"/>
        <v>8964.9489417834484</v>
      </c>
      <c r="W153" s="63">
        <f t="shared" si="45"/>
        <v>9.1712858111915043</v>
      </c>
      <c r="X153" s="63">
        <f t="shared" si="46"/>
        <v>0</v>
      </c>
      <c r="Y153" s="70">
        <f>X153*INDEX('WMC Loss McConaughy-GI'!$B$54:$D$65,MATCH('Score Analysis'!P153,'WMC Loss McConaughy-GI'!$E$54:$E$65,0),MATCH('Score Analysis'!S153,'WMC Loss McConaughy-GI'!$B$53:$D$53,0))</f>
        <v>0</v>
      </c>
    </row>
    <row r="154" spans="15:25" x14ac:dyDescent="0.55000000000000004">
      <c r="O154">
        <f t="shared" si="40"/>
        <v>1958</v>
      </c>
      <c r="P154">
        <f t="shared" si="41"/>
        <v>12</v>
      </c>
      <c r="Q154" s="1">
        <v>21520</v>
      </c>
      <c r="R154" s="18">
        <f t="shared" si="42"/>
        <v>195812</v>
      </c>
      <c r="S154" s="1" t="str">
        <f t="shared" si="43"/>
        <v>Normal</v>
      </c>
      <c r="T154" s="2">
        <v>0</v>
      </c>
      <c r="U154" s="63">
        <f t="shared" si="39"/>
        <v>0</v>
      </c>
      <c r="V154" s="70">
        <f t="shared" si="44"/>
        <v>8955.777655972257</v>
      </c>
      <c r="W154" s="63">
        <f t="shared" si="45"/>
        <v>2.5077676602296908</v>
      </c>
      <c r="X154" s="63">
        <f t="shared" si="46"/>
        <v>0</v>
      </c>
      <c r="Y154" s="70">
        <f>X154*INDEX('WMC Loss McConaughy-GI'!$B$54:$D$65,MATCH('Score Analysis'!P154,'WMC Loss McConaughy-GI'!$E$54:$E$65,0),MATCH('Score Analysis'!S154,'WMC Loss McConaughy-GI'!$B$53:$D$53,0))</f>
        <v>0</v>
      </c>
    </row>
    <row r="155" spans="15:25" x14ac:dyDescent="0.55000000000000004">
      <c r="O155">
        <f t="shared" si="40"/>
        <v>1959</v>
      </c>
      <c r="P155">
        <f t="shared" si="41"/>
        <v>1</v>
      </c>
      <c r="Q155" s="1">
        <v>21551</v>
      </c>
      <c r="R155" s="18">
        <f t="shared" si="42"/>
        <v>195901</v>
      </c>
      <c r="S155" s="1" t="str">
        <f t="shared" si="43"/>
        <v>Dry</v>
      </c>
      <c r="T155" s="2">
        <v>0</v>
      </c>
      <c r="U155" s="63">
        <f t="shared" si="39"/>
        <v>0</v>
      </c>
      <c r="V155" s="70">
        <f t="shared" si="44"/>
        <v>8953.2698883120265</v>
      </c>
      <c r="W155" s="63">
        <f t="shared" si="45"/>
        <v>5.6694492713103681</v>
      </c>
      <c r="X155" s="63">
        <f t="shared" si="46"/>
        <v>0</v>
      </c>
      <c r="Y155" s="70">
        <f>X155*INDEX('WMC Loss McConaughy-GI'!$B$54:$D$65,MATCH('Score Analysis'!P155,'WMC Loss McConaughy-GI'!$E$54:$E$65,0),MATCH('Score Analysis'!S155,'WMC Loss McConaughy-GI'!$B$53:$D$53,0))</f>
        <v>0</v>
      </c>
    </row>
    <row r="156" spans="15:25" x14ac:dyDescent="0.55000000000000004">
      <c r="O156">
        <f t="shared" si="40"/>
        <v>1959</v>
      </c>
      <c r="P156">
        <f t="shared" si="41"/>
        <v>2</v>
      </c>
      <c r="Q156" s="1">
        <v>21582</v>
      </c>
      <c r="R156" s="18">
        <f t="shared" si="42"/>
        <v>195902</v>
      </c>
      <c r="S156" s="1" t="str">
        <f t="shared" si="43"/>
        <v>Dry</v>
      </c>
      <c r="T156" s="2">
        <v>14000</v>
      </c>
      <c r="U156" s="63">
        <f t="shared" si="39"/>
        <v>0</v>
      </c>
      <c r="V156" s="70">
        <f t="shared" si="44"/>
        <v>8947.6004390407161</v>
      </c>
      <c r="W156" s="63">
        <f t="shared" si="45"/>
        <v>18.963206810585202</v>
      </c>
      <c r="X156" s="63">
        <f t="shared" si="46"/>
        <v>0</v>
      </c>
      <c r="Y156" s="70">
        <f>X156*INDEX('WMC Loss McConaughy-GI'!$B$54:$D$65,MATCH('Score Analysis'!P156,'WMC Loss McConaughy-GI'!$E$54:$E$65,0),MATCH('Score Analysis'!S156,'WMC Loss McConaughy-GI'!$B$53:$D$53,0))</f>
        <v>0</v>
      </c>
    </row>
    <row r="157" spans="15:25" x14ac:dyDescent="0.55000000000000004">
      <c r="O157">
        <f t="shared" si="40"/>
        <v>1959</v>
      </c>
      <c r="P157">
        <f t="shared" si="41"/>
        <v>3</v>
      </c>
      <c r="Q157" s="1">
        <v>21610</v>
      </c>
      <c r="R157" s="18">
        <f t="shared" si="42"/>
        <v>195903</v>
      </c>
      <c r="S157" s="1" t="str">
        <f t="shared" si="43"/>
        <v>Dry</v>
      </c>
      <c r="T157" s="2">
        <v>0</v>
      </c>
      <c r="U157" s="63">
        <f t="shared" si="39"/>
        <v>0</v>
      </c>
      <c r="V157" s="70">
        <f t="shared" si="44"/>
        <v>8928.6372322301304</v>
      </c>
      <c r="W157" s="63">
        <f t="shared" si="45"/>
        <v>20.329357828518233</v>
      </c>
      <c r="X157" s="63">
        <f t="shared" si="46"/>
        <v>0</v>
      </c>
      <c r="Y157" s="70">
        <f>X157*INDEX('WMC Loss McConaughy-GI'!$B$54:$D$65,MATCH('Score Analysis'!P157,'WMC Loss McConaughy-GI'!$E$54:$E$65,0),MATCH('Score Analysis'!S157,'WMC Loss McConaughy-GI'!$B$53:$D$53,0))</f>
        <v>0</v>
      </c>
    </row>
    <row r="158" spans="15:25" x14ac:dyDescent="0.55000000000000004">
      <c r="O158">
        <f t="shared" si="40"/>
        <v>1959</v>
      </c>
      <c r="P158">
        <f t="shared" si="41"/>
        <v>4</v>
      </c>
      <c r="Q158" s="1">
        <v>21641</v>
      </c>
      <c r="R158" s="18">
        <f t="shared" si="42"/>
        <v>195904</v>
      </c>
      <c r="S158" s="1" t="str">
        <f t="shared" si="43"/>
        <v>Dry</v>
      </c>
      <c r="T158" s="2">
        <v>0</v>
      </c>
      <c r="U158" s="63">
        <f t="shared" si="39"/>
        <v>0</v>
      </c>
      <c r="V158" s="70">
        <f t="shared" si="44"/>
        <v>8908.3078744016129</v>
      </c>
      <c r="W158" s="63">
        <f t="shared" si="45"/>
        <v>31.86304824045471</v>
      </c>
      <c r="X158" s="63">
        <f t="shared" si="46"/>
        <v>0</v>
      </c>
      <c r="Y158" s="70">
        <f>X158*INDEX('WMC Loss McConaughy-GI'!$B$54:$D$65,MATCH('Score Analysis'!P158,'WMC Loss McConaughy-GI'!$E$54:$E$65,0),MATCH('Score Analysis'!S158,'WMC Loss McConaughy-GI'!$B$53:$D$53,0))</f>
        <v>0</v>
      </c>
    </row>
    <row r="159" spans="15:25" x14ac:dyDescent="0.55000000000000004">
      <c r="O159">
        <f t="shared" si="40"/>
        <v>1959</v>
      </c>
      <c r="P159">
        <f t="shared" si="41"/>
        <v>5</v>
      </c>
      <c r="Q159" s="1">
        <v>21671</v>
      </c>
      <c r="R159" s="18">
        <f t="shared" si="42"/>
        <v>195905</v>
      </c>
      <c r="S159" s="1" t="str">
        <f t="shared" si="43"/>
        <v>Dry</v>
      </c>
      <c r="T159" s="2">
        <v>0</v>
      </c>
      <c r="U159" s="63">
        <f t="shared" si="39"/>
        <v>0</v>
      </c>
      <c r="V159" s="70">
        <f t="shared" si="44"/>
        <v>8876.4448261611578</v>
      </c>
      <c r="W159" s="63">
        <f t="shared" si="45"/>
        <v>35.571659104723345</v>
      </c>
      <c r="X159" s="63">
        <f t="shared" si="46"/>
        <v>0</v>
      </c>
      <c r="Y159" s="70">
        <f>X159*INDEX('WMC Loss McConaughy-GI'!$B$54:$D$65,MATCH('Score Analysis'!P159,'WMC Loss McConaughy-GI'!$E$54:$E$65,0),MATCH('Score Analysis'!S159,'WMC Loss McConaughy-GI'!$B$53:$D$53,0))</f>
        <v>0</v>
      </c>
    </row>
    <row r="160" spans="15:25" x14ac:dyDescent="0.55000000000000004">
      <c r="O160">
        <f t="shared" si="40"/>
        <v>1959</v>
      </c>
      <c r="P160">
        <f t="shared" si="41"/>
        <v>6</v>
      </c>
      <c r="Q160" s="1">
        <v>21702</v>
      </c>
      <c r="R160" s="18">
        <f t="shared" si="42"/>
        <v>195906</v>
      </c>
      <c r="S160" s="1" t="str">
        <f t="shared" si="43"/>
        <v>Dry</v>
      </c>
      <c r="T160" s="2">
        <v>0</v>
      </c>
      <c r="U160" s="63">
        <f t="shared" si="39"/>
        <v>0</v>
      </c>
      <c r="V160" s="70">
        <f t="shared" si="44"/>
        <v>8840.8731670564339</v>
      </c>
      <c r="W160" s="63">
        <f t="shared" si="45"/>
        <v>38.802047025891319</v>
      </c>
      <c r="X160" s="63">
        <f t="shared" si="46"/>
        <v>0</v>
      </c>
      <c r="Y160" s="70">
        <f>X160*INDEX('WMC Loss McConaughy-GI'!$B$54:$D$65,MATCH('Score Analysis'!P160,'WMC Loss McConaughy-GI'!$E$54:$E$65,0),MATCH('Score Analysis'!S160,'WMC Loss McConaughy-GI'!$B$53:$D$53,0))</f>
        <v>0</v>
      </c>
    </row>
    <row r="161" spans="15:25" x14ac:dyDescent="0.55000000000000004">
      <c r="O161">
        <f t="shared" si="40"/>
        <v>1959</v>
      </c>
      <c r="P161">
        <f t="shared" si="41"/>
        <v>7</v>
      </c>
      <c r="Q161" s="1">
        <v>21732</v>
      </c>
      <c r="R161" s="18">
        <f t="shared" si="42"/>
        <v>195907</v>
      </c>
      <c r="S161" s="1" t="str">
        <f t="shared" si="43"/>
        <v>Dry</v>
      </c>
      <c r="T161" s="2">
        <v>5500</v>
      </c>
      <c r="U161" s="63">
        <f t="shared" si="39"/>
        <v>0</v>
      </c>
      <c r="V161" s="70">
        <f t="shared" si="44"/>
        <v>8802.0711200305432</v>
      </c>
      <c r="W161" s="63">
        <f t="shared" si="45"/>
        <v>25.904088457487511</v>
      </c>
      <c r="X161" s="63">
        <f t="shared" si="46"/>
        <v>5500</v>
      </c>
      <c r="Y161" s="70">
        <f>X161*INDEX('WMC Loss McConaughy-GI'!$B$54:$D$65,MATCH('Score Analysis'!P161,'WMC Loss McConaughy-GI'!$E$54:$E$65,0),MATCH('Score Analysis'!S161,'WMC Loss McConaughy-GI'!$B$53:$D$53,0))</f>
        <v>2096.971933633708</v>
      </c>
    </row>
    <row r="162" spans="15:25" x14ac:dyDescent="0.55000000000000004">
      <c r="O162">
        <f t="shared" si="40"/>
        <v>1959</v>
      </c>
      <c r="P162">
        <f t="shared" si="41"/>
        <v>8</v>
      </c>
      <c r="Q162" s="1">
        <v>21763</v>
      </c>
      <c r="R162" s="18">
        <f t="shared" si="42"/>
        <v>195908</v>
      </c>
      <c r="S162" s="1" t="str">
        <f t="shared" si="43"/>
        <v>Dry</v>
      </c>
      <c r="T162" s="2">
        <v>21100</v>
      </c>
      <c r="U162" s="63">
        <f t="shared" si="39"/>
        <v>0</v>
      </c>
      <c r="V162" s="70">
        <f t="shared" si="44"/>
        <v>3276.1670315730553</v>
      </c>
      <c r="W162" s="63">
        <f t="shared" si="45"/>
        <v>0</v>
      </c>
      <c r="X162" s="63">
        <f t="shared" si="46"/>
        <v>3276.1670315730553</v>
      </c>
      <c r="Y162" s="70">
        <f>X162*INDEX('WMC Loss McConaughy-GI'!$B$54:$D$65,MATCH('Score Analysis'!P162,'WMC Loss McConaughy-GI'!$E$54:$E$65,0),MATCH('Score Analysis'!S162,'WMC Loss McConaughy-GI'!$B$53:$D$53,0))</f>
        <v>865.44945463946124</v>
      </c>
    </row>
    <row r="163" spans="15:25" x14ac:dyDescent="0.55000000000000004">
      <c r="O163">
        <f t="shared" si="40"/>
        <v>1959</v>
      </c>
      <c r="P163">
        <f t="shared" si="41"/>
        <v>9</v>
      </c>
      <c r="Q163" s="1">
        <v>21794</v>
      </c>
      <c r="R163" s="18">
        <f t="shared" si="42"/>
        <v>195909</v>
      </c>
      <c r="S163" s="1" t="str">
        <f t="shared" si="43"/>
        <v>Dry</v>
      </c>
      <c r="T163" s="2">
        <v>27800.000000000004</v>
      </c>
      <c r="U163" s="63">
        <f t="shared" si="39"/>
        <v>4420.5268379624322</v>
      </c>
      <c r="V163" s="70">
        <f t="shared" si="44"/>
        <v>4420.5268379624322</v>
      </c>
      <c r="W163" s="63">
        <f t="shared" si="45"/>
        <v>16.768169663727861</v>
      </c>
      <c r="X163" s="63">
        <f t="shared" si="46"/>
        <v>0</v>
      </c>
      <c r="Y163" s="70">
        <f>X163*INDEX('WMC Loss McConaughy-GI'!$B$54:$D$65,MATCH('Score Analysis'!P163,'WMC Loss McConaughy-GI'!$E$54:$E$65,0),MATCH('Score Analysis'!S163,'WMC Loss McConaughy-GI'!$B$53:$D$53,0))</f>
        <v>0</v>
      </c>
    </row>
    <row r="164" spans="15:25" x14ac:dyDescent="0.55000000000000004">
      <c r="O164">
        <f t="shared" si="40"/>
        <v>1959</v>
      </c>
      <c r="P164">
        <f t="shared" si="41"/>
        <v>10</v>
      </c>
      <c r="Q164" s="1">
        <v>21824</v>
      </c>
      <c r="R164" s="18">
        <f t="shared" si="42"/>
        <v>195910</v>
      </c>
      <c r="S164" s="1" t="str">
        <f t="shared" si="43"/>
        <v>Dry</v>
      </c>
      <c r="T164" s="2">
        <v>14100.000000000009</v>
      </c>
      <c r="U164" s="63">
        <f t="shared" si="39"/>
        <v>0</v>
      </c>
      <c r="V164" s="70">
        <f t="shared" si="44"/>
        <v>4403.7586682987039</v>
      </c>
      <c r="W164" s="63">
        <f t="shared" si="45"/>
        <v>9.8954057299286955</v>
      </c>
      <c r="X164" s="63">
        <f t="shared" si="46"/>
        <v>0</v>
      </c>
      <c r="Y164" s="70">
        <f>X164*INDEX('WMC Loss McConaughy-GI'!$B$54:$D$65,MATCH('Score Analysis'!P164,'WMC Loss McConaughy-GI'!$E$54:$E$65,0),MATCH('Score Analysis'!S164,'WMC Loss McConaughy-GI'!$B$53:$D$53,0))</f>
        <v>0</v>
      </c>
    </row>
    <row r="165" spans="15:25" x14ac:dyDescent="0.55000000000000004">
      <c r="O165">
        <f t="shared" si="40"/>
        <v>1959</v>
      </c>
      <c r="P165">
        <f t="shared" si="41"/>
        <v>11</v>
      </c>
      <c r="Q165" s="1">
        <v>21855</v>
      </c>
      <c r="R165" s="18">
        <f t="shared" si="42"/>
        <v>195911</v>
      </c>
      <c r="S165" s="1" t="str">
        <f t="shared" si="43"/>
        <v>Dry</v>
      </c>
      <c r="T165" s="2">
        <v>0</v>
      </c>
      <c r="U165" s="63">
        <f t="shared" si="39"/>
        <v>0</v>
      </c>
      <c r="V165" s="70">
        <f t="shared" si="44"/>
        <v>4393.8632625687751</v>
      </c>
      <c r="W165" s="63">
        <f t="shared" si="45"/>
        <v>4.4949922256106047</v>
      </c>
      <c r="X165" s="63">
        <f t="shared" si="46"/>
        <v>0</v>
      </c>
      <c r="Y165" s="70">
        <f>X165*INDEX('WMC Loss McConaughy-GI'!$B$54:$D$65,MATCH('Score Analysis'!P165,'WMC Loss McConaughy-GI'!$E$54:$E$65,0),MATCH('Score Analysis'!S165,'WMC Loss McConaughy-GI'!$B$53:$D$53,0))</f>
        <v>0</v>
      </c>
    </row>
    <row r="166" spans="15:25" x14ac:dyDescent="0.55000000000000004">
      <c r="O166">
        <f t="shared" si="40"/>
        <v>1959</v>
      </c>
      <c r="P166">
        <f t="shared" si="41"/>
        <v>12</v>
      </c>
      <c r="Q166" s="1">
        <v>21885</v>
      </c>
      <c r="R166" s="18">
        <f t="shared" si="42"/>
        <v>195912</v>
      </c>
      <c r="S166" s="1" t="str">
        <f t="shared" si="43"/>
        <v>Dry</v>
      </c>
      <c r="T166" s="2">
        <v>0</v>
      </c>
      <c r="U166" s="63">
        <f t="shared" si="39"/>
        <v>0</v>
      </c>
      <c r="V166" s="70">
        <f t="shared" si="44"/>
        <v>4389.3682703431641</v>
      </c>
      <c r="W166" s="63">
        <f t="shared" si="45"/>
        <v>1.2290965921719192</v>
      </c>
      <c r="X166" s="63">
        <f t="shared" si="46"/>
        <v>0</v>
      </c>
      <c r="Y166" s="70">
        <f>X166*INDEX('WMC Loss McConaughy-GI'!$B$54:$D$65,MATCH('Score Analysis'!P166,'WMC Loss McConaughy-GI'!$E$54:$E$65,0),MATCH('Score Analysis'!S166,'WMC Loss McConaughy-GI'!$B$53:$D$53,0))</f>
        <v>0</v>
      </c>
    </row>
    <row r="167" spans="15:25" x14ac:dyDescent="0.55000000000000004">
      <c r="O167">
        <f t="shared" si="40"/>
        <v>1960</v>
      </c>
      <c r="P167">
        <f t="shared" si="41"/>
        <v>1</v>
      </c>
      <c r="Q167" s="1">
        <v>21916</v>
      </c>
      <c r="R167" s="18">
        <f t="shared" si="42"/>
        <v>196001</v>
      </c>
      <c r="S167" s="1" t="str">
        <f t="shared" si="43"/>
        <v>Normal</v>
      </c>
      <c r="T167" s="2">
        <v>0</v>
      </c>
      <c r="U167" s="63">
        <f t="shared" si="39"/>
        <v>0</v>
      </c>
      <c r="V167" s="70">
        <f t="shared" si="44"/>
        <v>4388.1391737509921</v>
      </c>
      <c r="W167" s="63">
        <f t="shared" si="45"/>
        <v>2.7786867537086377</v>
      </c>
      <c r="X167" s="63">
        <f t="shared" si="46"/>
        <v>0</v>
      </c>
      <c r="Y167" s="70">
        <f>X167*INDEX('WMC Loss McConaughy-GI'!$B$54:$D$65,MATCH('Score Analysis'!P167,'WMC Loss McConaughy-GI'!$E$54:$E$65,0),MATCH('Score Analysis'!S167,'WMC Loss McConaughy-GI'!$B$53:$D$53,0))</f>
        <v>0</v>
      </c>
    </row>
    <row r="168" spans="15:25" x14ac:dyDescent="0.55000000000000004">
      <c r="O168">
        <f t="shared" si="40"/>
        <v>1960</v>
      </c>
      <c r="P168">
        <f t="shared" si="41"/>
        <v>2</v>
      </c>
      <c r="Q168" s="1">
        <v>21947</v>
      </c>
      <c r="R168" s="18">
        <f t="shared" si="42"/>
        <v>196002</v>
      </c>
      <c r="S168" s="1" t="str">
        <f t="shared" si="43"/>
        <v>Normal</v>
      </c>
      <c r="T168" s="2">
        <v>30099.999999999993</v>
      </c>
      <c r="U168" s="63">
        <f t="shared" si="39"/>
        <v>0</v>
      </c>
      <c r="V168" s="70">
        <f t="shared" si="44"/>
        <v>4385.3604869972833</v>
      </c>
      <c r="W168" s="63">
        <f t="shared" si="45"/>
        <v>9.2941675726876625</v>
      </c>
      <c r="X168" s="63">
        <f t="shared" si="46"/>
        <v>0</v>
      </c>
      <c r="Y168" s="70">
        <f>X168*INDEX('WMC Loss McConaughy-GI'!$B$54:$D$65,MATCH('Score Analysis'!P168,'WMC Loss McConaughy-GI'!$E$54:$E$65,0),MATCH('Score Analysis'!S168,'WMC Loss McConaughy-GI'!$B$53:$D$53,0))</f>
        <v>0</v>
      </c>
    </row>
    <row r="169" spans="15:25" x14ac:dyDescent="0.55000000000000004">
      <c r="O169">
        <f t="shared" si="40"/>
        <v>1960</v>
      </c>
      <c r="P169">
        <f t="shared" si="41"/>
        <v>3</v>
      </c>
      <c r="Q169" s="1">
        <v>21976</v>
      </c>
      <c r="R169" s="18">
        <f t="shared" si="42"/>
        <v>196003</v>
      </c>
      <c r="S169" s="1" t="str">
        <f t="shared" si="43"/>
        <v>Normal</v>
      </c>
      <c r="T169" s="2">
        <v>0</v>
      </c>
      <c r="U169" s="63">
        <f t="shared" si="39"/>
        <v>0</v>
      </c>
      <c r="V169" s="70">
        <f t="shared" si="44"/>
        <v>4376.0663194245953</v>
      </c>
      <c r="W169" s="63">
        <f t="shared" si="45"/>
        <v>9.963739793098183</v>
      </c>
      <c r="X169" s="63">
        <f t="shared" si="46"/>
        <v>0</v>
      </c>
      <c r="Y169" s="70">
        <f>X169*INDEX('WMC Loss McConaughy-GI'!$B$54:$D$65,MATCH('Score Analysis'!P169,'WMC Loss McConaughy-GI'!$E$54:$E$65,0),MATCH('Score Analysis'!S169,'WMC Loss McConaughy-GI'!$B$53:$D$53,0))</f>
        <v>0</v>
      </c>
    </row>
    <row r="170" spans="15:25" x14ac:dyDescent="0.55000000000000004">
      <c r="O170">
        <f t="shared" si="40"/>
        <v>1960</v>
      </c>
      <c r="P170">
        <f t="shared" si="41"/>
        <v>4</v>
      </c>
      <c r="Q170" s="1">
        <v>22007</v>
      </c>
      <c r="R170" s="18">
        <f t="shared" si="42"/>
        <v>196004</v>
      </c>
      <c r="S170" s="1" t="str">
        <f t="shared" si="43"/>
        <v>Normal</v>
      </c>
      <c r="T170" s="2">
        <v>2300.0000000000114</v>
      </c>
      <c r="U170" s="63">
        <f t="shared" si="39"/>
        <v>0</v>
      </c>
      <c r="V170" s="70">
        <f t="shared" si="44"/>
        <v>4366.1025796314971</v>
      </c>
      <c r="W170" s="63">
        <f t="shared" si="45"/>
        <v>7.3899922513564933</v>
      </c>
      <c r="X170" s="63">
        <f t="shared" si="46"/>
        <v>2300.0000000000114</v>
      </c>
      <c r="Y170" s="70">
        <f>X170*INDEX('WMC Loss McConaughy-GI'!$B$54:$D$65,MATCH('Score Analysis'!P170,'WMC Loss McConaughy-GI'!$E$54:$E$65,0),MATCH('Score Analysis'!S170,'WMC Loss McConaughy-GI'!$B$53:$D$53,0))</f>
        <v>2130.035437270757</v>
      </c>
    </row>
    <row r="171" spans="15:25" x14ac:dyDescent="0.55000000000000004">
      <c r="O171">
        <f t="shared" si="40"/>
        <v>1960</v>
      </c>
      <c r="P171">
        <f t="shared" si="41"/>
        <v>5</v>
      </c>
      <c r="Q171" s="1">
        <v>22037</v>
      </c>
      <c r="R171" s="18">
        <f t="shared" si="42"/>
        <v>196005</v>
      </c>
      <c r="S171" s="1" t="str">
        <f t="shared" si="43"/>
        <v>Normal</v>
      </c>
      <c r="T171" s="2">
        <v>26799.999999999996</v>
      </c>
      <c r="U171" s="63">
        <f t="shared" si="39"/>
        <v>0</v>
      </c>
      <c r="V171" s="70">
        <f t="shared" si="44"/>
        <v>2058.7125873801292</v>
      </c>
      <c r="W171" s="63">
        <f t="shared" si="45"/>
        <v>0</v>
      </c>
      <c r="X171" s="63">
        <f t="shared" si="46"/>
        <v>2058.7125873801292</v>
      </c>
      <c r="Y171" s="70">
        <f>X171*INDEX('WMC Loss McConaughy-GI'!$B$54:$D$65,MATCH('Score Analysis'!P171,'WMC Loss McConaughy-GI'!$E$54:$E$65,0),MATCH('Score Analysis'!S171,'WMC Loss McConaughy-GI'!$B$53:$D$53,0))</f>
        <v>1849.1354343024557</v>
      </c>
    </row>
    <row r="172" spans="15:25" x14ac:dyDescent="0.55000000000000004">
      <c r="O172">
        <f t="shared" si="40"/>
        <v>1960</v>
      </c>
      <c r="P172">
        <f t="shared" si="41"/>
        <v>6</v>
      </c>
      <c r="Q172" s="1">
        <v>22068</v>
      </c>
      <c r="R172" s="18">
        <f t="shared" si="42"/>
        <v>196006</v>
      </c>
      <c r="S172" s="1" t="str">
        <f t="shared" si="43"/>
        <v>Normal</v>
      </c>
      <c r="T172" s="2">
        <v>55699.999999999985</v>
      </c>
      <c r="U172" s="63">
        <f t="shared" si="39"/>
        <v>0</v>
      </c>
      <c r="V172" s="70">
        <f t="shared" si="44"/>
        <v>0</v>
      </c>
      <c r="W172" s="63">
        <f t="shared" si="45"/>
        <v>0</v>
      </c>
      <c r="X172" s="63">
        <f t="shared" si="46"/>
        <v>0</v>
      </c>
      <c r="Y172" s="70">
        <f>X172*INDEX('WMC Loss McConaughy-GI'!$B$54:$D$65,MATCH('Score Analysis'!P172,'WMC Loss McConaughy-GI'!$E$54:$E$65,0),MATCH('Score Analysis'!S172,'WMC Loss McConaughy-GI'!$B$53:$D$53,0))</f>
        <v>0</v>
      </c>
    </row>
    <row r="173" spans="15:25" x14ac:dyDescent="0.55000000000000004">
      <c r="O173">
        <f t="shared" si="40"/>
        <v>1960</v>
      </c>
      <c r="P173">
        <f t="shared" si="41"/>
        <v>7</v>
      </c>
      <c r="Q173" s="1">
        <v>22098</v>
      </c>
      <c r="R173" s="18">
        <f t="shared" si="42"/>
        <v>196007</v>
      </c>
      <c r="S173" s="1" t="str">
        <f t="shared" si="43"/>
        <v>Normal</v>
      </c>
      <c r="T173" s="2">
        <v>23400</v>
      </c>
      <c r="U173" s="63">
        <f t="shared" si="39"/>
        <v>0</v>
      </c>
      <c r="V173" s="70">
        <f t="shared" si="44"/>
        <v>0</v>
      </c>
      <c r="W173" s="63">
        <f t="shared" si="45"/>
        <v>0</v>
      </c>
      <c r="X173" s="63">
        <f t="shared" si="46"/>
        <v>0</v>
      </c>
      <c r="Y173" s="70">
        <f>X173*INDEX('WMC Loss McConaughy-GI'!$B$54:$D$65,MATCH('Score Analysis'!P173,'WMC Loss McConaughy-GI'!$E$54:$E$65,0),MATCH('Score Analysis'!S173,'WMC Loss McConaughy-GI'!$B$53:$D$53,0))</f>
        <v>0</v>
      </c>
    </row>
    <row r="174" spans="15:25" x14ac:dyDescent="0.55000000000000004">
      <c r="O174">
        <f t="shared" si="40"/>
        <v>1960</v>
      </c>
      <c r="P174">
        <f t="shared" si="41"/>
        <v>8</v>
      </c>
      <c r="Q174" s="1">
        <v>22129</v>
      </c>
      <c r="R174" s="18">
        <f t="shared" si="42"/>
        <v>196008</v>
      </c>
      <c r="S174" s="1" t="str">
        <f t="shared" si="43"/>
        <v>Normal</v>
      </c>
      <c r="T174" s="2">
        <v>42699.999999999993</v>
      </c>
      <c r="U174" s="63">
        <f t="shared" si="39"/>
        <v>0</v>
      </c>
      <c r="V174" s="70">
        <f t="shared" si="44"/>
        <v>0</v>
      </c>
      <c r="W174" s="63">
        <f t="shared" si="45"/>
        <v>0</v>
      </c>
      <c r="X174" s="63">
        <f t="shared" si="46"/>
        <v>0</v>
      </c>
      <c r="Y174" s="70">
        <f>X174*INDEX('WMC Loss McConaughy-GI'!$B$54:$D$65,MATCH('Score Analysis'!P174,'WMC Loss McConaughy-GI'!$E$54:$E$65,0),MATCH('Score Analysis'!S174,'WMC Loss McConaughy-GI'!$B$53:$D$53,0))</f>
        <v>0</v>
      </c>
    </row>
    <row r="175" spans="15:25" x14ac:dyDescent="0.55000000000000004">
      <c r="O175">
        <f t="shared" si="40"/>
        <v>1960</v>
      </c>
      <c r="P175">
        <f t="shared" si="41"/>
        <v>9</v>
      </c>
      <c r="Q175" s="1">
        <v>22160</v>
      </c>
      <c r="R175" s="18">
        <f t="shared" si="42"/>
        <v>196009</v>
      </c>
      <c r="S175" s="1" t="str">
        <f t="shared" si="43"/>
        <v>Normal</v>
      </c>
      <c r="T175" s="2">
        <v>24000</v>
      </c>
      <c r="U175" s="63">
        <f t="shared" si="39"/>
        <v>9019.3515432585282</v>
      </c>
      <c r="V175" s="70">
        <f t="shared" si="44"/>
        <v>9019.3515432585282</v>
      </c>
      <c r="W175" s="63">
        <f t="shared" si="45"/>
        <v>34.212667964227393</v>
      </c>
      <c r="X175" s="63">
        <f t="shared" si="46"/>
        <v>0</v>
      </c>
      <c r="Y175" s="70">
        <f>X175*INDEX('WMC Loss McConaughy-GI'!$B$54:$D$65,MATCH('Score Analysis'!P175,'WMC Loss McConaughy-GI'!$E$54:$E$65,0),MATCH('Score Analysis'!S175,'WMC Loss McConaughy-GI'!$B$53:$D$53,0))</f>
        <v>0</v>
      </c>
    </row>
    <row r="176" spans="15:25" x14ac:dyDescent="0.55000000000000004">
      <c r="O176">
        <f t="shared" si="40"/>
        <v>1960</v>
      </c>
      <c r="P176">
        <f t="shared" si="41"/>
        <v>10</v>
      </c>
      <c r="Q176" s="1">
        <v>22190</v>
      </c>
      <c r="R176" s="18">
        <f t="shared" si="42"/>
        <v>196010</v>
      </c>
      <c r="S176" s="1" t="str">
        <f t="shared" si="43"/>
        <v>Normal</v>
      </c>
      <c r="T176" s="2">
        <v>53300.000000000007</v>
      </c>
      <c r="U176" s="63">
        <f t="shared" si="39"/>
        <v>0</v>
      </c>
      <c r="V176" s="70">
        <f t="shared" si="44"/>
        <v>8985.1388752943003</v>
      </c>
      <c r="W176" s="63">
        <f t="shared" si="45"/>
        <v>20.189933510852754</v>
      </c>
      <c r="X176" s="63">
        <f t="shared" si="46"/>
        <v>0</v>
      </c>
      <c r="Y176" s="70">
        <f>X176*INDEX('WMC Loss McConaughy-GI'!$B$54:$D$65,MATCH('Score Analysis'!P176,'WMC Loss McConaughy-GI'!$E$54:$E$65,0),MATCH('Score Analysis'!S176,'WMC Loss McConaughy-GI'!$B$53:$D$53,0))</f>
        <v>0</v>
      </c>
    </row>
    <row r="177" spans="15:25" x14ac:dyDescent="0.55000000000000004">
      <c r="O177">
        <f t="shared" si="40"/>
        <v>1960</v>
      </c>
      <c r="P177">
        <f t="shared" si="41"/>
        <v>11</v>
      </c>
      <c r="Q177" s="1">
        <v>22221</v>
      </c>
      <c r="R177" s="18">
        <f t="shared" si="42"/>
        <v>196011</v>
      </c>
      <c r="S177" s="1" t="str">
        <f t="shared" si="43"/>
        <v>Normal</v>
      </c>
      <c r="T177" s="2">
        <v>10099.999999999995</v>
      </c>
      <c r="U177" s="63">
        <f t="shared" si="39"/>
        <v>0</v>
      </c>
      <c r="V177" s="70">
        <f t="shared" si="44"/>
        <v>8964.9489417834484</v>
      </c>
      <c r="W177" s="63">
        <f t="shared" si="45"/>
        <v>9.1712858111915043</v>
      </c>
      <c r="X177" s="63">
        <f t="shared" si="46"/>
        <v>0</v>
      </c>
      <c r="Y177" s="70">
        <f>X177*INDEX('WMC Loss McConaughy-GI'!$B$54:$D$65,MATCH('Score Analysis'!P177,'WMC Loss McConaughy-GI'!$E$54:$E$65,0),MATCH('Score Analysis'!S177,'WMC Loss McConaughy-GI'!$B$53:$D$53,0))</f>
        <v>0</v>
      </c>
    </row>
    <row r="178" spans="15:25" x14ac:dyDescent="0.55000000000000004">
      <c r="O178">
        <f t="shared" si="40"/>
        <v>1960</v>
      </c>
      <c r="P178">
        <f t="shared" si="41"/>
        <v>12</v>
      </c>
      <c r="Q178" s="1">
        <v>22251</v>
      </c>
      <c r="R178" s="18">
        <f t="shared" si="42"/>
        <v>196012</v>
      </c>
      <c r="S178" s="1" t="str">
        <f t="shared" si="43"/>
        <v>Normal</v>
      </c>
      <c r="T178" s="2">
        <v>0</v>
      </c>
      <c r="U178" s="63">
        <f t="shared" si="39"/>
        <v>0</v>
      </c>
      <c r="V178" s="70">
        <f t="shared" si="44"/>
        <v>8955.777655972257</v>
      </c>
      <c r="W178" s="63">
        <f t="shared" si="45"/>
        <v>2.5077676602296908</v>
      </c>
      <c r="X178" s="63">
        <f t="shared" si="46"/>
        <v>0</v>
      </c>
      <c r="Y178" s="70">
        <f>X178*INDEX('WMC Loss McConaughy-GI'!$B$54:$D$65,MATCH('Score Analysis'!P178,'WMC Loss McConaughy-GI'!$E$54:$E$65,0),MATCH('Score Analysis'!S178,'WMC Loss McConaughy-GI'!$B$53:$D$53,0))</f>
        <v>0</v>
      </c>
    </row>
    <row r="179" spans="15:25" x14ac:dyDescent="0.55000000000000004">
      <c r="O179">
        <f t="shared" si="40"/>
        <v>1961</v>
      </c>
      <c r="P179">
        <f t="shared" si="41"/>
        <v>1</v>
      </c>
      <c r="Q179" s="1">
        <v>22282</v>
      </c>
      <c r="R179" s="18">
        <f t="shared" si="42"/>
        <v>196101</v>
      </c>
      <c r="S179" s="1" t="str">
        <f t="shared" si="43"/>
        <v>Dry</v>
      </c>
      <c r="T179" s="2">
        <v>0</v>
      </c>
      <c r="U179" s="63">
        <f t="shared" si="39"/>
        <v>0</v>
      </c>
      <c r="V179" s="70">
        <f t="shared" si="44"/>
        <v>8953.2698883120265</v>
      </c>
      <c r="W179" s="63">
        <f t="shared" si="45"/>
        <v>5.6694492713103681</v>
      </c>
      <c r="X179" s="63">
        <f t="shared" si="46"/>
        <v>0</v>
      </c>
      <c r="Y179" s="70">
        <f>X179*INDEX('WMC Loss McConaughy-GI'!$B$54:$D$65,MATCH('Score Analysis'!P179,'WMC Loss McConaughy-GI'!$E$54:$E$65,0),MATCH('Score Analysis'!S179,'WMC Loss McConaughy-GI'!$B$53:$D$53,0))</f>
        <v>0</v>
      </c>
    </row>
    <row r="180" spans="15:25" x14ac:dyDescent="0.55000000000000004">
      <c r="O180">
        <f t="shared" si="40"/>
        <v>1961</v>
      </c>
      <c r="P180">
        <f t="shared" si="41"/>
        <v>2</v>
      </c>
      <c r="Q180" s="1">
        <v>22313</v>
      </c>
      <c r="R180" s="18">
        <f t="shared" si="42"/>
        <v>196102</v>
      </c>
      <c r="S180" s="1" t="str">
        <f t="shared" si="43"/>
        <v>Dry</v>
      </c>
      <c r="T180" s="2">
        <v>0</v>
      </c>
      <c r="U180" s="63">
        <f t="shared" si="39"/>
        <v>0</v>
      </c>
      <c r="V180" s="70">
        <f t="shared" si="44"/>
        <v>8947.6004390407161</v>
      </c>
      <c r="W180" s="63">
        <f t="shared" si="45"/>
        <v>18.963206810585202</v>
      </c>
      <c r="X180" s="63">
        <f t="shared" si="46"/>
        <v>0</v>
      </c>
      <c r="Y180" s="70">
        <f>X180*INDEX('WMC Loss McConaughy-GI'!$B$54:$D$65,MATCH('Score Analysis'!P180,'WMC Loss McConaughy-GI'!$E$54:$E$65,0),MATCH('Score Analysis'!S180,'WMC Loss McConaughy-GI'!$B$53:$D$53,0))</f>
        <v>0</v>
      </c>
    </row>
    <row r="181" spans="15:25" x14ac:dyDescent="0.55000000000000004">
      <c r="O181">
        <f t="shared" si="40"/>
        <v>1961</v>
      </c>
      <c r="P181">
        <f t="shared" si="41"/>
        <v>3</v>
      </c>
      <c r="Q181" s="1">
        <v>22341</v>
      </c>
      <c r="R181" s="18">
        <f t="shared" si="42"/>
        <v>196103</v>
      </c>
      <c r="S181" s="1" t="str">
        <f t="shared" si="43"/>
        <v>Dry</v>
      </c>
      <c r="T181" s="2">
        <v>14700.000000000004</v>
      </c>
      <c r="U181" s="63">
        <f t="shared" si="39"/>
        <v>0</v>
      </c>
      <c r="V181" s="70">
        <f t="shared" si="44"/>
        <v>8928.6372322301304</v>
      </c>
      <c r="W181" s="63">
        <f t="shared" si="45"/>
        <v>0</v>
      </c>
      <c r="X181" s="63">
        <f t="shared" si="46"/>
        <v>8928.6372322301304</v>
      </c>
      <c r="Y181" s="70">
        <f>X181*INDEX('WMC Loss McConaughy-GI'!$B$54:$D$65,MATCH('Score Analysis'!P181,'WMC Loss McConaughy-GI'!$E$54:$E$65,0),MATCH('Score Analysis'!S181,'WMC Loss McConaughy-GI'!$B$53:$D$53,0))</f>
        <v>8284.7115022508151</v>
      </c>
    </row>
    <row r="182" spans="15:25" x14ac:dyDescent="0.55000000000000004">
      <c r="O182">
        <f t="shared" si="40"/>
        <v>1961</v>
      </c>
      <c r="P182">
        <f t="shared" si="41"/>
        <v>4</v>
      </c>
      <c r="Q182" s="1">
        <v>22372</v>
      </c>
      <c r="R182" s="18">
        <f t="shared" si="42"/>
        <v>196104</v>
      </c>
      <c r="S182" s="1" t="str">
        <f t="shared" si="43"/>
        <v>Dry</v>
      </c>
      <c r="T182" s="2">
        <v>5900.0000000000055</v>
      </c>
      <c r="U182" s="63">
        <f t="shared" si="39"/>
        <v>0</v>
      </c>
      <c r="V182" s="70">
        <f t="shared" si="44"/>
        <v>0</v>
      </c>
      <c r="W182" s="63">
        <f t="shared" si="45"/>
        <v>0</v>
      </c>
      <c r="X182" s="63">
        <f t="shared" si="46"/>
        <v>0</v>
      </c>
      <c r="Y182" s="70">
        <f>X182*INDEX('WMC Loss McConaughy-GI'!$B$54:$D$65,MATCH('Score Analysis'!P182,'WMC Loss McConaughy-GI'!$E$54:$E$65,0),MATCH('Score Analysis'!S182,'WMC Loss McConaughy-GI'!$B$53:$D$53,0))</f>
        <v>0</v>
      </c>
    </row>
    <row r="183" spans="15:25" x14ac:dyDescent="0.55000000000000004">
      <c r="O183">
        <f t="shared" si="40"/>
        <v>1961</v>
      </c>
      <c r="P183">
        <f t="shared" si="41"/>
        <v>5</v>
      </c>
      <c r="Q183" s="1">
        <v>22402</v>
      </c>
      <c r="R183" s="18">
        <f t="shared" si="42"/>
        <v>196105</v>
      </c>
      <c r="S183" s="1" t="str">
        <f t="shared" si="43"/>
        <v>Dry</v>
      </c>
      <c r="T183" s="2">
        <v>0</v>
      </c>
      <c r="U183" s="63">
        <f t="shared" si="39"/>
        <v>0</v>
      </c>
      <c r="V183" s="70">
        <f t="shared" si="44"/>
        <v>0</v>
      </c>
      <c r="W183" s="63">
        <f t="shared" si="45"/>
        <v>0</v>
      </c>
      <c r="X183" s="63">
        <f t="shared" si="46"/>
        <v>0</v>
      </c>
      <c r="Y183" s="70">
        <f>X183*INDEX('WMC Loss McConaughy-GI'!$B$54:$D$65,MATCH('Score Analysis'!P183,'WMC Loss McConaughy-GI'!$E$54:$E$65,0),MATCH('Score Analysis'!S183,'WMC Loss McConaughy-GI'!$B$53:$D$53,0))</f>
        <v>0</v>
      </c>
    </row>
    <row r="184" spans="15:25" x14ac:dyDescent="0.55000000000000004">
      <c r="O184">
        <f t="shared" si="40"/>
        <v>1961</v>
      </c>
      <c r="P184">
        <f t="shared" si="41"/>
        <v>6</v>
      </c>
      <c r="Q184" s="1">
        <v>22433</v>
      </c>
      <c r="R184" s="18">
        <f t="shared" si="42"/>
        <v>196106</v>
      </c>
      <c r="S184" s="1" t="str">
        <f t="shared" si="43"/>
        <v>Dry</v>
      </c>
      <c r="T184" s="2">
        <v>0</v>
      </c>
      <c r="U184" s="63">
        <f t="shared" si="39"/>
        <v>0</v>
      </c>
      <c r="V184" s="70">
        <f t="shared" si="44"/>
        <v>0</v>
      </c>
      <c r="W184" s="63">
        <f t="shared" si="45"/>
        <v>0</v>
      </c>
      <c r="X184" s="63">
        <f t="shared" si="46"/>
        <v>0</v>
      </c>
      <c r="Y184" s="70">
        <f>X184*INDEX('WMC Loss McConaughy-GI'!$B$54:$D$65,MATCH('Score Analysis'!P184,'WMC Loss McConaughy-GI'!$E$54:$E$65,0),MATCH('Score Analysis'!S184,'WMC Loss McConaughy-GI'!$B$53:$D$53,0))</f>
        <v>0</v>
      </c>
    </row>
    <row r="185" spans="15:25" x14ac:dyDescent="0.55000000000000004">
      <c r="O185">
        <f t="shared" si="40"/>
        <v>1961</v>
      </c>
      <c r="P185">
        <f t="shared" si="41"/>
        <v>7</v>
      </c>
      <c r="Q185" s="1">
        <v>22463</v>
      </c>
      <c r="R185" s="18">
        <f t="shared" si="42"/>
        <v>196107</v>
      </c>
      <c r="S185" s="1" t="str">
        <f t="shared" si="43"/>
        <v>Dry</v>
      </c>
      <c r="T185" s="2">
        <v>0</v>
      </c>
      <c r="U185" s="63">
        <f t="shared" si="39"/>
        <v>0</v>
      </c>
      <c r="V185" s="70">
        <f t="shared" si="44"/>
        <v>0</v>
      </c>
      <c r="W185" s="63">
        <f t="shared" si="45"/>
        <v>0</v>
      </c>
      <c r="X185" s="63">
        <f t="shared" si="46"/>
        <v>0</v>
      </c>
      <c r="Y185" s="70">
        <f>X185*INDEX('WMC Loss McConaughy-GI'!$B$54:$D$65,MATCH('Score Analysis'!P185,'WMC Loss McConaughy-GI'!$E$54:$E$65,0),MATCH('Score Analysis'!S185,'WMC Loss McConaughy-GI'!$B$53:$D$53,0))</f>
        <v>0</v>
      </c>
    </row>
    <row r="186" spans="15:25" x14ac:dyDescent="0.55000000000000004">
      <c r="O186">
        <f t="shared" si="40"/>
        <v>1961</v>
      </c>
      <c r="P186">
        <f t="shared" si="41"/>
        <v>8</v>
      </c>
      <c r="Q186" s="1">
        <v>22494</v>
      </c>
      <c r="R186" s="18">
        <f t="shared" si="42"/>
        <v>196108</v>
      </c>
      <c r="S186" s="1" t="str">
        <f t="shared" si="43"/>
        <v>Dry</v>
      </c>
      <c r="T186" s="2">
        <v>16200.000000000004</v>
      </c>
      <c r="U186" s="63">
        <f t="shared" si="39"/>
        <v>0</v>
      </c>
      <c r="V186" s="70">
        <f t="shared" si="44"/>
        <v>0</v>
      </c>
      <c r="W186" s="63">
        <f t="shared" si="45"/>
        <v>0</v>
      </c>
      <c r="X186" s="63">
        <f t="shared" si="46"/>
        <v>0</v>
      </c>
      <c r="Y186" s="70">
        <f>X186*INDEX('WMC Loss McConaughy-GI'!$B$54:$D$65,MATCH('Score Analysis'!P186,'WMC Loss McConaughy-GI'!$E$54:$E$65,0),MATCH('Score Analysis'!S186,'WMC Loss McConaughy-GI'!$B$53:$D$53,0))</f>
        <v>0</v>
      </c>
    </row>
    <row r="187" spans="15:25" x14ac:dyDescent="0.55000000000000004">
      <c r="O187">
        <f t="shared" si="40"/>
        <v>1961</v>
      </c>
      <c r="P187">
        <f t="shared" si="41"/>
        <v>9</v>
      </c>
      <c r="Q187" s="1">
        <v>22525</v>
      </c>
      <c r="R187" s="18">
        <f t="shared" si="42"/>
        <v>196109</v>
      </c>
      <c r="S187" s="1" t="str">
        <f t="shared" si="43"/>
        <v>Dry</v>
      </c>
      <c r="T187" s="2">
        <v>36100</v>
      </c>
      <c r="U187" s="63">
        <f t="shared" si="39"/>
        <v>4420.5268379624322</v>
      </c>
      <c r="V187" s="70">
        <f t="shared" si="44"/>
        <v>4420.5268379624322</v>
      </c>
      <c r="W187" s="63">
        <f t="shared" si="45"/>
        <v>16.768169663727861</v>
      </c>
      <c r="X187" s="63">
        <f t="shared" si="46"/>
        <v>0</v>
      </c>
      <c r="Y187" s="70">
        <f>X187*INDEX('WMC Loss McConaughy-GI'!$B$54:$D$65,MATCH('Score Analysis'!P187,'WMC Loss McConaughy-GI'!$E$54:$E$65,0),MATCH('Score Analysis'!S187,'WMC Loss McConaughy-GI'!$B$53:$D$53,0))</f>
        <v>0</v>
      </c>
    </row>
    <row r="188" spans="15:25" x14ac:dyDescent="0.55000000000000004">
      <c r="O188">
        <f t="shared" si="40"/>
        <v>1961</v>
      </c>
      <c r="P188">
        <f t="shared" si="41"/>
        <v>10</v>
      </c>
      <c r="Q188" s="1">
        <v>22555</v>
      </c>
      <c r="R188" s="18">
        <f t="shared" si="42"/>
        <v>196110</v>
      </c>
      <c r="S188" s="1" t="str">
        <f t="shared" si="43"/>
        <v>Dry</v>
      </c>
      <c r="T188" s="2">
        <v>19400.000000000007</v>
      </c>
      <c r="U188" s="63">
        <f t="shared" si="39"/>
        <v>0</v>
      </c>
      <c r="V188" s="70">
        <f t="shared" si="44"/>
        <v>4403.7586682987039</v>
      </c>
      <c r="W188" s="63">
        <f t="shared" si="45"/>
        <v>9.8954057299286955</v>
      </c>
      <c r="X188" s="63">
        <f t="shared" si="46"/>
        <v>0</v>
      </c>
      <c r="Y188" s="70">
        <f>X188*INDEX('WMC Loss McConaughy-GI'!$B$54:$D$65,MATCH('Score Analysis'!P188,'WMC Loss McConaughy-GI'!$E$54:$E$65,0),MATCH('Score Analysis'!S188,'WMC Loss McConaughy-GI'!$B$53:$D$53,0))</f>
        <v>0</v>
      </c>
    </row>
    <row r="189" spans="15:25" x14ac:dyDescent="0.55000000000000004">
      <c r="O189">
        <f t="shared" si="40"/>
        <v>1961</v>
      </c>
      <c r="P189">
        <f t="shared" si="41"/>
        <v>11</v>
      </c>
      <c r="Q189" s="1">
        <v>22586</v>
      </c>
      <c r="R189" s="18">
        <f t="shared" si="42"/>
        <v>196111</v>
      </c>
      <c r="S189" s="1" t="str">
        <f t="shared" si="43"/>
        <v>Dry</v>
      </c>
      <c r="T189" s="2">
        <v>0</v>
      </c>
      <c r="U189" s="63">
        <f t="shared" si="39"/>
        <v>0</v>
      </c>
      <c r="V189" s="70">
        <f t="shared" si="44"/>
        <v>4393.8632625687751</v>
      </c>
      <c r="W189" s="63">
        <f t="shared" si="45"/>
        <v>4.4949922256106047</v>
      </c>
      <c r="X189" s="63">
        <f t="shared" si="46"/>
        <v>0</v>
      </c>
      <c r="Y189" s="70">
        <f>X189*INDEX('WMC Loss McConaughy-GI'!$B$54:$D$65,MATCH('Score Analysis'!P189,'WMC Loss McConaughy-GI'!$E$54:$E$65,0),MATCH('Score Analysis'!S189,'WMC Loss McConaughy-GI'!$B$53:$D$53,0))</f>
        <v>0</v>
      </c>
    </row>
    <row r="190" spans="15:25" x14ac:dyDescent="0.55000000000000004">
      <c r="O190">
        <f t="shared" si="40"/>
        <v>1961</v>
      </c>
      <c r="P190">
        <f t="shared" si="41"/>
        <v>12</v>
      </c>
      <c r="Q190" s="1">
        <v>22616</v>
      </c>
      <c r="R190" s="18">
        <f t="shared" si="42"/>
        <v>196112</v>
      </c>
      <c r="S190" s="1" t="str">
        <f t="shared" si="43"/>
        <v>Dry</v>
      </c>
      <c r="T190" s="2">
        <v>0</v>
      </c>
      <c r="U190" s="63">
        <f t="shared" si="39"/>
        <v>0</v>
      </c>
      <c r="V190" s="70">
        <f t="shared" si="44"/>
        <v>4389.3682703431641</v>
      </c>
      <c r="W190" s="63">
        <f t="shared" si="45"/>
        <v>1.2290965921719192</v>
      </c>
      <c r="X190" s="63">
        <f t="shared" si="46"/>
        <v>0</v>
      </c>
      <c r="Y190" s="70">
        <f>X190*INDEX('WMC Loss McConaughy-GI'!$B$54:$D$65,MATCH('Score Analysis'!P190,'WMC Loss McConaughy-GI'!$E$54:$E$65,0),MATCH('Score Analysis'!S190,'WMC Loss McConaughy-GI'!$B$53:$D$53,0))</f>
        <v>0</v>
      </c>
    </row>
    <row r="191" spans="15:25" x14ac:dyDescent="0.55000000000000004">
      <c r="O191">
        <f t="shared" si="40"/>
        <v>1962</v>
      </c>
      <c r="P191">
        <f t="shared" si="41"/>
        <v>1</v>
      </c>
      <c r="Q191" s="1">
        <v>22647</v>
      </c>
      <c r="R191" s="18">
        <f t="shared" si="42"/>
        <v>196201</v>
      </c>
      <c r="S191" s="1" t="str">
        <f t="shared" si="43"/>
        <v>Normal</v>
      </c>
      <c r="T191" s="2">
        <v>0</v>
      </c>
      <c r="U191" s="63">
        <f t="shared" si="39"/>
        <v>0</v>
      </c>
      <c r="V191" s="70">
        <f t="shared" si="44"/>
        <v>4388.1391737509921</v>
      </c>
      <c r="W191" s="63">
        <f t="shared" si="45"/>
        <v>2.7786867537086377</v>
      </c>
      <c r="X191" s="63">
        <f t="shared" si="46"/>
        <v>0</v>
      </c>
      <c r="Y191" s="70">
        <f>X191*INDEX('WMC Loss McConaughy-GI'!$B$54:$D$65,MATCH('Score Analysis'!P191,'WMC Loss McConaughy-GI'!$E$54:$E$65,0),MATCH('Score Analysis'!S191,'WMC Loss McConaughy-GI'!$B$53:$D$53,0))</f>
        <v>0</v>
      </c>
    </row>
    <row r="192" spans="15:25" x14ac:dyDescent="0.55000000000000004">
      <c r="O192">
        <f t="shared" si="40"/>
        <v>1962</v>
      </c>
      <c r="P192">
        <f t="shared" si="41"/>
        <v>2</v>
      </c>
      <c r="Q192" s="1">
        <v>22678</v>
      </c>
      <c r="R192" s="18">
        <f t="shared" si="42"/>
        <v>196202</v>
      </c>
      <c r="S192" s="1" t="str">
        <f t="shared" si="43"/>
        <v>Normal</v>
      </c>
      <c r="T192" s="2">
        <v>0</v>
      </c>
      <c r="U192" s="63">
        <f t="shared" si="39"/>
        <v>0</v>
      </c>
      <c r="V192" s="70">
        <f t="shared" si="44"/>
        <v>4385.3604869972833</v>
      </c>
      <c r="W192" s="63">
        <f t="shared" si="45"/>
        <v>9.2941675726876625</v>
      </c>
      <c r="X192" s="63">
        <f t="shared" si="46"/>
        <v>0</v>
      </c>
      <c r="Y192" s="70">
        <f>X192*INDEX('WMC Loss McConaughy-GI'!$B$54:$D$65,MATCH('Score Analysis'!P192,'WMC Loss McConaughy-GI'!$E$54:$E$65,0),MATCH('Score Analysis'!S192,'WMC Loss McConaughy-GI'!$B$53:$D$53,0))</f>
        <v>0</v>
      </c>
    </row>
    <row r="193" spans="15:25" x14ac:dyDescent="0.55000000000000004">
      <c r="O193">
        <f t="shared" si="40"/>
        <v>1962</v>
      </c>
      <c r="P193">
        <f t="shared" si="41"/>
        <v>3</v>
      </c>
      <c r="Q193" s="1">
        <v>22706</v>
      </c>
      <c r="R193" s="18">
        <f t="shared" si="42"/>
        <v>196203</v>
      </c>
      <c r="S193" s="1" t="str">
        <f t="shared" si="43"/>
        <v>Normal</v>
      </c>
      <c r="T193" s="2">
        <v>0</v>
      </c>
      <c r="U193" s="63">
        <f t="shared" si="39"/>
        <v>0</v>
      </c>
      <c r="V193" s="70">
        <f t="shared" si="44"/>
        <v>4376.0663194245953</v>
      </c>
      <c r="W193" s="63">
        <f t="shared" si="45"/>
        <v>9.963739793098183</v>
      </c>
      <c r="X193" s="63">
        <f t="shared" si="46"/>
        <v>0</v>
      </c>
      <c r="Y193" s="70">
        <f>X193*INDEX('WMC Loss McConaughy-GI'!$B$54:$D$65,MATCH('Score Analysis'!P193,'WMC Loss McConaughy-GI'!$E$54:$E$65,0),MATCH('Score Analysis'!S193,'WMC Loss McConaughy-GI'!$B$53:$D$53,0))</f>
        <v>0</v>
      </c>
    </row>
    <row r="194" spans="15:25" x14ac:dyDescent="0.55000000000000004">
      <c r="O194">
        <f t="shared" si="40"/>
        <v>1962</v>
      </c>
      <c r="P194">
        <f t="shared" si="41"/>
        <v>4</v>
      </c>
      <c r="Q194" s="1">
        <v>22737</v>
      </c>
      <c r="R194" s="18">
        <f t="shared" si="42"/>
        <v>196204</v>
      </c>
      <c r="S194" s="1" t="str">
        <f t="shared" si="43"/>
        <v>Normal</v>
      </c>
      <c r="T194" s="2">
        <v>43500.000000000015</v>
      </c>
      <c r="U194" s="63">
        <f t="shared" si="39"/>
        <v>0</v>
      </c>
      <c r="V194" s="70">
        <f t="shared" si="44"/>
        <v>4366.1025796314971</v>
      </c>
      <c r="W194" s="63">
        <f t="shared" si="45"/>
        <v>0</v>
      </c>
      <c r="X194" s="63">
        <f t="shared" si="46"/>
        <v>4366.1025796314971</v>
      </c>
      <c r="Y194" s="70">
        <f>X194*INDEX('WMC Loss McConaughy-GI'!$B$54:$D$65,MATCH('Score Analysis'!P194,'WMC Loss McConaughy-GI'!$E$54:$E$65,0),MATCH('Score Analysis'!S194,'WMC Loss McConaughy-GI'!$B$53:$D$53,0))</f>
        <v>4043.457920597526</v>
      </c>
    </row>
    <row r="195" spans="15:25" x14ac:dyDescent="0.55000000000000004">
      <c r="O195">
        <f t="shared" si="40"/>
        <v>1962</v>
      </c>
      <c r="P195">
        <f t="shared" si="41"/>
        <v>5</v>
      </c>
      <c r="Q195" s="1">
        <v>22767</v>
      </c>
      <c r="R195" s="18">
        <f t="shared" si="42"/>
        <v>196205</v>
      </c>
      <c r="S195" s="1" t="str">
        <f t="shared" si="43"/>
        <v>Normal</v>
      </c>
      <c r="T195" s="2">
        <v>82200</v>
      </c>
      <c r="U195" s="63">
        <f t="shared" si="39"/>
        <v>0</v>
      </c>
      <c r="V195" s="70">
        <f t="shared" si="44"/>
        <v>0</v>
      </c>
      <c r="W195" s="63">
        <f t="shared" si="45"/>
        <v>0</v>
      </c>
      <c r="X195" s="63">
        <f t="shared" si="46"/>
        <v>0</v>
      </c>
      <c r="Y195" s="70">
        <f>X195*INDEX('WMC Loss McConaughy-GI'!$B$54:$D$65,MATCH('Score Analysis'!P195,'WMC Loss McConaughy-GI'!$E$54:$E$65,0),MATCH('Score Analysis'!S195,'WMC Loss McConaughy-GI'!$B$53:$D$53,0))</f>
        <v>0</v>
      </c>
    </row>
    <row r="196" spans="15:25" x14ac:dyDescent="0.55000000000000004">
      <c r="O196">
        <f t="shared" si="40"/>
        <v>1962</v>
      </c>
      <c r="P196">
        <f t="shared" si="41"/>
        <v>6</v>
      </c>
      <c r="Q196" s="1">
        <v>22798</v>
      </c>
      <c r="R196" s="18">
        <f t="shared" si="42"/>
        <v>196206</v>
      </c>
      <c r="S196" s="1" t="str">
        <f t="shared" si="43"/>
        <v>Normal</v>
      </c>
      <c r="T196" s="2">
        <v>0</v>
      </c>
      <c r="U196" s="63">
        <f t="shared" si="39"/>
        <v>0</v>
      </c>
      <c r="V196" s="70">
        <f t="shared" si="44"/>
        <v>0</v>
      </c>
      <c r="W196" s="63">
        <f t="shared" si="45"/>
        <v>0</v>
      </c>
      <c r="X196" s="63">
        <f t="shared" si="46"/>
        <v>0</v>
      </c>
      <c r="Y196" s="70">
        <f>X196*INDEX('WMC Loss McConaughy-GI'!$B$54:$D$65,MATCH('Score Analysis'!P196,'WMC Loss McConaughy-GI'!$E$54:$E$65,0),MATCH('Score Analysis'!S196,'WMC Loss McConaughy-GI'!$B$53:$D$53,0))</f>
        <v>0</v>
      </c>
    </row>
    <row r="197" spans="15:25" x14ac:dyDescent="0.55000000000000004">
      <c r="O197">
        <f t="shared" si="40"/>
        <v>1962</v>
      </c>
      <c r="P197">
        <f t="shared" si="41"/>
        <v>7</v>
      </c>
      <c r="Q197" s="1">
        <v>22828</v>
      </c>
      <c r="R197" s="18">
        <f t="shared" si="42"/>
        <v>196207</v>
      </c>
      <c r="S197" s="1" t="str">
        <f t="shared" si="43"/>
        <v>Normal</v>
      </c>
      <c r="T197" s="2">
        <v>0</v>
      </c>
      <c r="U197" s="63">
        <f t="shared" si="39"/>
        <v>0</v>
      </c>
      <c r="V197" s="70">
        <f t="shared" si="44"/>
        <v>0</v>
      </c>
      <c r="W197" s="63">
        <f t="shared" si="45"/>
        <v>0</v>
      </c>
      <c r="X197" s="63">
        <f t="shared" si="46"/>
        <v>0</v>
      </c>
      <c r="Y197" s="70">
        <f>X197*INDEX('WMC Loss McConaughy-GI'!$B$54:$D$65,MATCH('Score Analysis'!P197,'WMC Loss McConaughy-GI'!$E$54:$E$65,0),MATCH('Score Analysis'!S197,'WMC Loss McConaughy-GI'!$B$53:$D$53,0))</f>
        <v>0</v>
      </c>
    </row>
    <row r="198" spans="15:25" x14ac:dyDescent="0.55000000000000004">
      <c r="O198">
        <f t="shared" si="40"/>
        <v>1962</v>
      </c>
      <c r="P198">
        <f t="shared" si="41"/>
        <v>8</v>
      </c>
      <c r="Q198" s="1">
        <v>22859</v>
      </c>
      <c r="R198" s="18">
        <f t="shared" si="42"/>
        <v>196208</v>
      </c>
      <c r="S198" s="1" t="str">
        <f t="shared" si="43"/>
        <v>Normal</v>
      </c>
      <c r="T198" s="2">
        <v>12099.999999999995</v>
      </c>
      <c r="U198" s="63">
        <f t="shared" si="39"/>
        <v>0</v>
      </c>
      <c r="V198" s="70">
        <f t="shared" si="44"/>
        <v>0</v>
      </c>
      <c r="W198" s="63">
        <f t="shared" si="45"/>
        <v>0</v>
      </c>
      <c r="X198" s="63">
        <f t="shared" si="46"/>
        <v>0</v>
      </c>
      <c r="Y198" s="70">
        <f>X198*INDEX('WMC Loss McConaughy-GI'!$B$54:$D$65,MATCH('Score Analysis'!P198,'WMC Loss McConaughy-GI'!$E$54:$E$65,0),MATCH('Score Analysis'!S198,'WMC Loss McConaughy-GI'!$B$53:$D$53,0))</f>
        <v>0</v>
      </c>
    </row>
    <row r="199" spans="15:25" x14ac:dyDescent="0.55000000000000004">
      <c r="O199">
        <f t="shared" si="40"/>
        <v>1962</v>
      </c>
      <c r="P199">
        <f t="shared" si="41"/>
        <v>9</v>
      </c>
      <c r="Q199" s="1">
        <v>22890</v>
      </c>
      <c r="R199" s="18">
        <f t="shared" si="42"/>
        <v>196209</v>
      </c>
      <c r="S199" s="1" t="str">
        <f t="shared" si="43"/>
        <v>Normal</v>
      </c>
      <c r="T199" s="2">
        <v>35600</v>
      </c>
      <c r="U199" s="63">
        <f t="shared" si="39"/>
        <v>9019.3515432585282</v>
      </c>
      <c r="V199" s="70">
        <f t="shared" si="44"/>
        <v>9019.3515432585282</v>
      </c>
      <c r="W199" s="63">
        <f t="shared" si="45"/>
        <v>34.212667964227393</v>
      </c>
      <c r="X199" s="63">
        <f t="shared" si="46"/>
        <v>0</v>
      </c>
      <c r="Y199" s="70">
        <f>X199*INDEX('WMC Loss McConaughy-GI'!$B$54:$D$65,MATCH('Score Analysis'!P199,'WMC Loss McConaughy-GI'!$E$54:$E$65,0),MATCH('Score Analysis'!S199,'WMC Loss McConaughy-GI'!$B$53:$D$53,0))</f>
        <v>0</v>
      </c>
    </row>
    <row r="200" spans="15:25" x14ac:dyDescent="0.55000000000000004">
      <c r="O200">
        <f t="shared" si="40"/>
        <v>1962</v>
      </c>
      <c r="P200">
        <f t="shared" si="41"/>
        <v>10</v>
      </c>
      <c r="Q200" s="1">
        <v>22920</v>
      </c>
      <c r="R200" s="18">
        <f t="shared" si="42"/>
        <v>196210</v>
      </c>
      <c r="S200" s="1" t="str">
        <f t="shared" si="43"/>
        <v>Normal</v>
      </c>
      <c r="T200" s="2">
        <v>35800</v>
      </c>
      <c r="U200" s="63">
        <f t="shared" si="39"/>
        <v>0</v>
      </c>
      <c r="V200" s="70">
        <f t="shared" si="44"/>
        <v>8985.1388752943003</v>
      </c>
      <c r="W200" s="63">
        <f t="shared" si="45"/>
        <v>20.189933510852754</v>
      </c>
      <c r="X200" s="63">
        <f t="shared" si="46"/>
        <v>0</v>
      </c>
      <c r="Y200" s="70">
        <f>X200*INDEX('WMC Loss McConaughy-GI'!$B$54:$D$65,MATCH('Score Analysis'!P200,'WMC Loss McConaughy-GI'!$E$54:$E$65,0),MATCH('Score Analysis'!S200,'WMC Loss McConaughy-GI'!$B$53:$D$53,0))</f>
        <v>0</v>
      </c>
    </row>
    <row r="201" spans="15:25" x14ac:dyDescent="0.55000000000000004">
      <c r="O201">
        <f t="shared" si="40"/>
        <v>1962</v>
      </c>
      <c r="P201">
        <f t="shared" si="41"/>
        <v>11</v>
      </c>
      <c r="Q201" s="1">
        <v>22951</v>
      </c>
      <c r="R201" s="18">
        <f t="shared" si="42"/>
        <v>196211</v>
      </c>
      <c r="S201" s="1" t="str">
        <f t="shared" si="43"/>
        <v>Normal</v>
      </c>
      <c r="T201" s="2">
        <v>5799.9999999999973</v>
      </c>
      <c r="U201" s="63">
        <f t="shared" si="39"/>
        <v>0</v>
      </c>
      <c r="V201" s="70">
        <f t="shared" si="44"/>
        <v>8964.9489417834484</v>
      </c>
      <c r="W201" s="63">
        <f t="shared" si="45"/>
        <v>9.1712858111915043</v>
      </c>
      <c r="X201" s="63">
        <f t="shared" si="46"/>
        <v>0</v>
      </c>
      <c r="Y201" s="70">
        <f>X201*INDEX('WMC Loss McConaughy-GI'!$B$54:$D$65,MATCH('Score Analysis'!P201,'WMC Loss McConaughy-GI'!$E$54:$E$65,0),MATCH('Score Analysis'!S201,'WMC Loss McConaughy-GI'!$B$53:$D$53,0))</f>
        <v>0</v>
      </c>
    </row>
    <row r="202" spans="15:25" x14ac:dyDescent="0.55000000000000004">
      <c r="O202">
        <f t="shared" si="40"/>
        <v>1962</v>
      </c>
      <c r="P202">
        <f t="shared" si="41"/>
        <v>12</v>
      </c>
      <c r="Q202" s="1">
        <v>22981</v>
      </c>
      <c r="R202" s="18">
        <f t="shared" si="42"/>
        <v>196212</v>
      </c>
      <c r="S202" s="1" t="str">
        <f t="shared" si="43"/>
        <v>Normal</v>
      </c>
      <c r="T202" s="2">
        <v>0</v>
      </c>
      <c r="U202" s="63">
        <f t="shared" si="39"/>
        <v>0</v>
      </c>
      <c r="V202" s="70">
        <f t="shared" si="44"/>
        <v>8955.777655972257</v>
      </c>
      <c r="W202" s="63">
        <f t="shared" si="45"/>
        <v>2.5077676602296908</v>
      </c>
      <c r="X202" s="63">
        <f t="shared" si="46"/>
        <v>0</v>
      </c>
      <c r="Y202" s="70">
        <f>X202*INDEX('WMC Loss McConaughy-GI'!$B$54:$D$65,MATCH('Score Analysis'!P202,'WMC Loss McConaughy-GI'!$E$54:$E$65,0),MATCH('Score Analysis'!S202,'WMC Loss McConaughy-GI'!$B$53:$D$53,0))</f>
        <v>0</v>
      </c>
    </row>
    <row r="203" spans="15:25" x14ac:dyDescent="0.55000000000000004">
      <c r="O203">
        <f t="shared" si="40"/>
        <v>1963</v>
      </c>
      <c r="P203">
        <f t="shared" si="41"/>
        <v>1</v>
      </c>
      <c r="Q203" s="1">
        <v>23012</v>
      </c>
      <c r="R203" s="18">
        <f t="shared" si="42"/>
        <v>196301</v>
      </c>
      <c r="S203" s="1" t="str">
        <f t="shared" si="43"/>
        <v>Dry</v>
      </c>
      <c r="T203" s="2">
        <v>0</v>
      </c>
      <c r="U203" s="63">
        <f t="shared" ref="U203:U266" si="47">IF(P203=9,INDEX($I$11:$I$58,MATCH(O203,$A$11:$A$58,0)),0)</f>
        <v>0</v>
      </c>
      <c r="V203" s="70">
        <f t="shared" si="44"/>
        <v>8953.2698883120265</v>
      </c>
      <c r="W203" s="63">
        <f t="shared" si="45"/>
        <v>5.6694492713103681</v>
      </c>
      <c r="X203" s="63">
        <f t="shared" si="46"/>
        <v>0</v>
      </c>
      <c r="Y203" s="70">
        <f>X203*INDEX('WMC Loss McConaughy-GI'!$B$54:$D$65,MATCH('Score Analysis'!P203,'WMC Loss McConaughy-GI'!$E$54:$E$65,0),MATCH('Score Analysis'!S203,'WMC Loss McConaughy-GI'!$B$53:$D$53,0))</f>
        <v>0</v>
      </c>
    </row>
    <row r="204" spans="15:25" x14ac:dyDescent="0.55000000000000004">
      <c r="O204">
        <f t="shared" ref="O204:O267" si="48">YEAR(Q204)</f>
        <v>1963</v>
      </c>
      <c r="P204">
        <f t="shared" ref="P204:P267" si="49">MONTH(Q204)</f>
        <v>2</v>
      </c>
      <c r="Q204" s="1">
        <v>23043</v>
      </c>
      <c r="R204" s="18">
        <f t="shared" ref="R204:R267" si="50">YEAR(Q204)*100+MONTH(Q204)</f>
        <v>196302</v>
      </c>
      <c r="S204" s="1" t="str">
        <f t="shared" ref="S204:S267" si="51">INDEX($B$11:$B$58,MATCH(O204,$A$11:$A$59,0))</f>
        <v>Dry</v>
      </c>
      <c r="T204" s="2">
        <v>0</v>
      </c>
      <c r="U204" s="63">
        <f t="shared" si="47"/>
        <v>0</v>
      </c>
      <c r="V204" s="70">
        <f t="shared" si="44"/>
        <v>8947.6004390407161</v>
      </c>
      <c r="W204" s="63">
        <f t="shared" si="45"/>
        <v>18.963206810585202</v>
      </c>
      <c r="X204" s="63">
        <f t="shared" si="46"/>
        <v>0</v>
      </c>
      <c r="Y204" s="70">
        <f>X204*INDEX('WMC Loss McConaughy-GI'!$B$54:$D$65,MATCH('Score Analysis'!P204,'WMC Loss McConaughy-GI'!$E$54:$E$65,0),MATCH('Score Analysis'!S204,'WMC Loss McConaughy-GI'!$B$53:$D$53,0))</f>
        <v>0</v>
      </c>
    </row>
    <row r="205" spans="15:25" x14ac:dyDescent="0.55000000000000004">
      <c r="O205">
        <f t="shared" si="48"/>
        <v>1963</v>
      </c>
      <c r="P205">
        <f t="shared" si="49"/>
        <v>3</v>
      </c>
      <c r="Q205" s="1">
        <v>23071</v>
      </c>
      <c r="R205" s="18">
        <f t="shared" si="50"/>
        <v>196303</v>
      </c>
      <c r="S205" s="1" t="str">
        <f t="shared" si="51"/>
        <v>Dry</v>
      </c>
      <c r="T205" s="2">
        <v>0</v>
      </c>
      <c r="U205" s="63">
        <f t="shared" si="47"/>
        <v>0</v>
      </c>
      <c r="V205" s="70">
        <f t="shared" ref="V205:V268" si="52">V204+U205-W204-X204</f>
        <v>8928.6372322301304</v>
      </c>
      <c r="W205" s="63">
        <f t="shared" si="45"/>
        <v>20.329357828518233</v>
      </c>
      <c r="X205" s="63">
        <f t="shared" si="46"/>
        <v>0</v>
      </c>
      <c r="Y205" s="70">
        <f>X205*INDEX('WMC Loss McConaughy-GI'!$B$54:$D$65,MATCH('Score Analysis'!P205,'WMC Loss McConaughy-GI'!$E$54:$E$65,0),MATCH('Score Analysis'!S205,'WMC Loss McConaughy-GI'!$B$53:$D$53,0))</f>
        <v>0</v>
      </c>
    </row>
    <row r="206" spans="15:25" x14ac:dyDescent="0.55000000000000004">
      <c r="O206">
        <f t="shared" si="48"/>
        <v>1963</v>
      </c>
      <c r="P206">
        <f t="shared" si="49"/>
        <v>4</v>
      </c>
      <c r="Q206" s="1">
        <v>23102</v>
      </c>
      <c r="R206" s="18">
        <f t="shared" si="50"/>
        <v>196304</v>
      </c>
      <c r="S206" s="1" t="str">
        <f t="shared" si="51"/>
        <v>Dry</v>
      </c>
      <c r="T206" s="2">
        <v>0</v>
      </c>
      <c r="U206" s="63">
        <f t="shared" si="47"/>
        <v>0</v>
      </c>
      <c r="V206" s="70">
        <f t="shared" si="52"/>
        <v>8908.3078744016129</v>
      </c>
      <c r="W206" s="63">
        <f t="shared" si="45"/>
        <v>31.86304824045471</v>
      </c>
      <c r="X206" s="63">
        <f t="shared" si="46"/>
        <v>0</v>
      </c>
      <c r="Y206" s="70">
        <f>X206*INDEX('WMC Loss McConaughy-GI'!$B$54:$D$65,MATCH('Score Analysis'!P206,'WMC Loss McConaughy-GI'!$E$54:$E$65,0),MATCH('Score Analysis'!S206,'WMC Loss McConaughy-GI'!$B$53:$D$53,0))</f>
        <v>0</v>
      </c>
    </row>
    <row r="207" spans="15:25" x14ac:dyDescent="0.55000000000000004">
      <c r="O207">
        <f t="shared" si="48"/>
        <v>1963</v>
      </c>
      <c r="P207">
        <f t="shared" si="49"/>
        <v>5</v>
      </c>
      <c r="Q207" s="1">
        <v>23132</v>
      </c>
      <c r="R207" s="18">
        <f t="shared" si="50"/>
        <v>196305</v>
      </c>
      <c r="S207" s="1" t="str">
        <f t="shared" si="51"/>
        <v>Dry</v>
      </c>
      <c r="T207" s="2">
        <v>0</v>
      </c>
      <c r="U207" s="63">
        <f t="shared" si="47"/>
        <v>0</v>
      </c>
      <c r="V207" s="70">
        <f t="shared" si="52"/>
        <v>8876.4448261611578</v>
      </c>
      <c r="W207" s="63">
        <f t="shared" si="45"/>
        <v>35.571659104723345</v>
      </c>
      <c r="X207" s="63">
        <f t="shared" si="46"/>
        <v>0</v>
      </c>
      <c r="Y207" s="70">
        <f>X207*INDEX('WMC Loss McConaughy-GI'!$B$54:$D$65,MATCH('Score Analysis'!P207,'WMC Loss McConaughy-GI'!$E$54:$E$65,0),MATCH('Score Analysis'!S207,'WMC Loss McConaughy-GI'!$B$53:$D$53,0))</f>
        <v>0</v>
      </c>
    </row>
    <row r="208" spans="15:25" x14ac:dyDescent="0.55000000000000004">
      <c r="O208">
        <f t="shared" si="48"/>
        <v>1963</v>
      </c>
      <c r="P208">
        <f t="shared" si="49"/>
        <v>6</v>
      </c>
      <c r="Q208" s="1">
        <v>23163</v>
      </c>
      <c r="R208" s="18">
        <f t="shared" si="50"/>
        <v>196306</v>
      </c>
      <c r="S208" s="1" t="str">
        <f t="shared" si="51"/>
        <v>Dry</v>
      </c>
      <c r="T208" s="2">
        <v>0</v>
      </c>
      <c r="U208" s="63">
        <f t="shared" si="47"/>
        <v>0</v>
      </c>
      <c r="V208" s="70">
        <f t="shared" si="52"/>
        <v>8840.8731670564339</v>
      </c>
      <c r="W208" s="63">
        <f t="shared" si="45"/>
        <v>38.802047025891319</v>
      </c>
      <c r="X208" s="63">
        <f t="shared" si="46"/>
        <v>0</v>
      </c>
      <c r="Y208" s="70">
        <f>X208*INDEX('WMC Loss McConaughy-GI'!$B$54:$D$65,MATCH('Score Analysis'!P208,'WMC Loss McConaughy-GI'!$E$54:$E$65,0),MATCH('Score Analysis'!S208,'WMC Loss McConaughy-GI'!$B$53:$D$53,0))</f>
        <v>0</v>
      </c>
    </row>
    <row r="209" spans="15:25" x14ac:dyDescent="0.55000000000000004">
      <c r="O209">
        <f t="shared" si="48"/>
        <v>1963</v>
      </c>
      <c r="P209">
        <f t="shared" si="49"/>
        <v>7</v>
      </c>
      <c r="Q209" s="1">
        <v>23193</v>
      </c>
      <c r="R209" s="18">
        <f t="shared" si="50"/>
        <v>196307</v>
      </c>
      <c r="S209" s="1" t="str">
        <f t="shared" si="51"/>
        <v>Dry</v>
      </c>
      <c r="T209" s="2">
        <v>38000</v>
      </c>
      <c r="U209" s="63">
        <f t="shared" si="47"/>
        <v>0</v>
      </c>
      <c r="V209" s="70">
        <f t="shared" si="52"/>
        <v>8802.0711200305432</v>
      </c>
      <c r="W209" s="63">
        <f t="shared" si="45"/>
        <v>0</v>
      </c>
      <c r="X209" s="63">
        <f t="shared" si="46"/>
        <v>8802.0711200305432</v>
      </c>
      <c r="Y209" s="70">
        <f>X209*INDEX('WMC Loss McConaughy-GI'!$B$54:$D$65,MATCH('Score Analysis'!P209,'WMC Loss McConaughy-GI'!$E$54:$E$65,0),MATCH('Score Analysis'!S209,'WMC Loss McConaughy-GI'!$B$53:$D$53,0))</f>
        <v>3355.9447448276119</v>
      </c>
    </row>
    <row r="210" spans="15:25" x14ac:dyDescent="0.55000000000000004">
      <c r="O210">
        <f t="shared" si="48"/>
        <v>1963</v>
      </c>
      <c r="P210">
        <f t="shared" si="49"/>
        <v>8</v>
      </c>
      <c r="Q210" s="1">
        <v>23224</v>
      </c>
      <c r="R210" s="18">
        <f t="shared" si="50"/>
        <v>196308</v>
      </c>
      <c r="S210" s="1" t="str">
        <f t="shared" si="51"/>
        <v>Dry</v>
      </c>
      <c r="T210" s="2">
        <v>33900.000000000007</v>
      </c>
      <c r="U210" s="63">
        <f t="shared" si="47"/>
        <v>0</v>
      </c>
      <c r="V210" s="70">
        <f t="shared" si="52"/>
        <v>0</v>
      </c>
      <c r="W210" s="63">
        <f t="shared" si="45"/>
        <v>0</v>
      </c>
      <c r="X210" s="63">
        <f t="shared" si="46"/>
        <v>0</v>
      </c>
      <c r="Y210" s="70">
        <f>X210*INDEX('WMC Loss McConaughy-GI'!$B$54:$D$65,MATCH('Score Analysis'!P210,'WMC Loss McConaughy-GI'!$E$54:$E$65,0),MATCH('Score Analysis'!S210,'WMC Loss McConaughy-GI'!$B$53:$D$53,0))</f>
        <v>0</v>
      </c>
    </row>
    <row r="211" spans="15:25" x14ac:dyDescent="0.55000000000000004">
      <c r="O211">
        <f t="shared" si="48"/>
        <v>1963</v>
      </c>
      <c r="P211">
        <f t="shared" si="49"/>
        <v>9</v>
      </c>
      <c r="Q211" s="1">
        <v>23255</v>
      </c>
      <c r="R211" s="18">
        <f t="shared" si="50"/>
        <v>196309</v>
      </c>
      <c r="S211" s="1" t="str">
        <f t="shared" si="51"/>
        <v>Dry</v>
      </c>
      <c r="T211" s="2">
        <v>13700.000000000004</v>
      </c>
      <c r="U211" s="63">
        <f t="shared" si="47"/>
        <v>4420.5268379624322</v>
      </c>
      <c r="V211" s="70">
        <f t="shared" si="52"/>
        <v>4420.5268379624322</v>
      </c>
      <c r="W211" s="63">
        <f t="shared" si="45"/>
        <v>16.768169663727861</v>
      </c>
      <c r="X211" s="63">
        <f t="shared" si="46"/>
        <v>0</v>
      </c>
      <c r="Y211" s="70">
        <f>X211*INDEX('WMC Loss McConaughy-GI'!$B$54:$D$65,MATCH('Score Analysis'!P211,'WMC Loss McConaughy-GI'!$E$54:$E$65,0),MATCH('Score Analysis'!S211,'WMC Loss McConaughy-GI'!$B$53:$D$53,0))</f>
        <v>0</v>
      </c>
    </row>
    <row r="212" spans="15:25" x14ac:dyDescent="0.55000000000000004">
      <c r="O212">
        <f t="shared" si="48"/>
        <v>1963</v>
      </c>
      <c r="P212">
        <f t="shared" si="49"/>
        <v>10</v>
      </c>
      <c r="Q212" s="1">
        <v>23285</v>
      </c>
      <c r="R212" s="18">
        <f t="shared" si="50"/>
        <v>196310</v>
      </c>
      <c r="S212" s="1" t="str">
        <f t="shared" si="51"/>
        <v>Dry</v>
      </c>
      <c r="T212" s="2">
        <v>15000</v>
      </c>
      <c r="U212" s="63">
        <f t="shared" si="47"/>
        <v>0</v>
      </c>
      <c r="V212" s="70">
        <f t="shared" si="52"/>
        <v>4403.7586682987039</v>
      </c>
      <c r="W212" s="63">
        <f t="shared" ref="W212:W275" si="53">(V212-X212)*INDEX($M$12:$M$23,MATCH(P212,$K$12:$K$23,0))</f>
        <v>9.8954057299286955</v>
      </c>
      <c r="X212" s="63">
        <f t="shared" ref="X212:X275" si="54">IF(OR(P212&lt;3,P212&gt;8),0,IF(T212&gt;0,MIN(V212,T212),0))</f>
        <v>0</v>
      </c>
      <c r="Y212" s="70">
        <f>X212*INDEX('WMC Loss McConaughy-GI'!$B$54:$D$65,MATCH('Score Analysis'!P212,'WMC Loss McConaughy-GI'!$E$54:$E$65,0),MATCH('Score Analysis'!S212,'WMC Loss McConaughy-GI'!$B$53:$D$53,0))</f>
        <v>0</v>
      </c>
    </row>
    <row r="213" spans="15:25" x14ac:dyDescent="0.55000000000000004">
      <c r="O213">
        <f t="shared" si="48"/>
        <v>1963</v>
      </c>
      <c r="P213">
        <f t="shared" si="49"/>
        <v>11</v>
      </c>
      <c r="Q213" s="1">
        <v>23316</v>
      </c>
      <c r="R213" s="18">
        <f t="shared" si="50"/>
        <v>196311</v>
      </c>
      <c r="S213" s="1" t="str">
        <f t="shared" si="51"/>
        <v>Dry</v>
      </c>
      <c r="T213" s="2">
        <v>0</v>
      </c>
      <c r="U213" s="63">
        <f t="shared" si="47"/>
        <v>0</v>
      </c>
      <c r="V213" s="70">
        <f t="shared" si="52"/>
        <v>4393.8632625687751</v>
      </c>
      <c r="W213" s="63">
        <f t="shared" si="53"/>
        <v>4.4949922256106047</v>
      </c>
      <c r="X213" s="63">
        <f t="shared" si="54"/>
        <v>0</v>
      </c>
      <c r="Y213" s="70">
        <f>X213*INDEX('WMC Loss McConaughy-GI'!$B$54:$D$65,MATCH('Score Analysis'!P213,'WMC Loss McConaughy-GI'!$E$54:$E$65,0),MATCH('Score Analysis'!S213,'WMC Loss McConaughy-GI'!$B$53:$D$53,0))</f>
        <v>0</v>
      </c>
    </row>
    <row r="214" spans="15:25" x14ac:dyDescent="0.55000000000000004">
      <c r="O214">
        <f t="shared" si="48"/>
        <v>1963</v>
      </c>
      <c r="P214">
        <f t="shared" si="49"/>
        <v>12</v>
      </c>
      <c r="Q214" s="1">
        <v>23346</v>
      </c>
      <c r="R214" s="18">
        <f t="shared" si="50"/>
        <v>196312</v>
      </c>
      <c r="S214" s="1" t="str">
        <f t="shared" si="51"/>
        <v>Dry</v>
      </c>
      <c r="T214" s="2">
        <v>0</v>
      </c>
      <c r="U214" s="63">
        <f t="shared" si="47"/>
        <v>0</v>
      </c>
      <c r="V214" s="70">
        <f t="shared" si="52"/>
        <v>4389.3682703431641</v>
      </c>
      <c r="W214" s="63">
        <f t="shared" si="53"/>
        <v>1.2290965921719192</v>
      </c>
      <c r="X214" s="63">
        <f t="shared" si="54"/>
        <v>0</v>
      </c>
      <c r="Y214" s="70">
        <f>X214*INDEX('WMC Loss McConaughy-GI'!$B$54:$D$65,MATCH('Score Analysis'!P214,'WMC Loss McConaughy-GI'!$E$54:$E$65,0),MATCH('Score Analysis'!S214,'WMC Loss McConaughy-GI'!$B$53:$D$53,0))</f>
        <v>0</v>
      </c>
    </row>
    <row r="215" spans="15:25" x14ac:dyDescent="0.55000000000000004">
      <c r="O215">
        <f t="shared" si="48"/>
        <v>1964</v>
      </c>
      <c r="P215">
        <f t="shared" si="49"/>
        <v>1</v>
      </c>
      <c r="Q215" s="1">
        <v>23377</v>
      </c>
      <c r="R215" s="18">
        <f t="shared" si="50"/>
        <v>196401</v>
      </c>
      <c r="S215" s="1" t="str">
        <f t="shared" si="51"/>
        <v>Dry</v>
      </c>
      <c r="T215" s="2">
        <v>0</v>
      </c>
      <c r="U215" s="63">
        <f t="shared" si="47"/>
        <v>0</v>
      </c>
      <c r="V215" s="70">
        <f t="shared" si="52"/>
        <v>4388.1391737509921</v>
      </c>
      <c r="W215" s="63">
        <f t="shared" si="53"/>
        <v>2.7786867537086377</v>
      </c>
      <c r="X215" s="63">
        <f t="shared" si="54"/>
        <v>0</v>
      </c>
      <c r="Y215" s="70">
        <f>X215*INDEX('WMC Loss McConaughy-GI'!$B$54:$D$65,MATCH('Score Analysis'!P215,'WMC Loss McConaughy-GI'!$E$54:$E$65,0),MATCH('Score Analysis'!S215,'WMC Loss McConaughy-GI'!$B$53:$D$53,0))</f>
        <v>0</v>
      </c>
    </row>
    <row r="216" spans="15:25" x14ac:dyDescent="0.55000000000000004">
      <c r="O216">
        <f t="shared" si="48"/>
        <v>1964</v>
      </c>
      <c r="P216">
        <f t="shared" si="49"/>
        <v>2</v>
      </c>
      <c r="Q216" s="1">
        <v>23408</v>
      </c>
      <c r="R216" s="18">
        <f t="shared" si="50"/>
        <v>196402</v>
      </c>
      <c r="S216" s="1" t="str">
        <f t="shared" si="51"/>
        <v>Dry</v>
      </c>
      <c r="T216" s="2">
        <v>18600.000000000007</v>
      </c>
      <c r="U216" s="63">
        <f t="shared" si="47"/>
        <v>0</v>
      </c>
      <c r="V216" s="70">
        <f t="shared" si="52"/>
        <v>4385.3604869972833</v>
      </c>
      <c r="W216" s="63">
        <f t="shared" si="53"/>
        <v>9.2941675726876625</v>
      </c>
      <c r="X216" s="63">
        <f t="shared" si="54"/>
        <v>0</v>
      </c>
      <c r="Y216" s="70">
        <f>X216*INDEX('WMC Loss McConaughy-GI'!$B$54:$D$65,MATCH('Score Analysis'!P216,'WMC Loss McConaughy-GI'!$E$54:$E$65,0),MATCH('Score Analysis'!S216,'WMC Loss McConaughy-GI'!$B$53:$D$53,0))</f>
        <v>0</v>
      </c>
    </row>
    <row r="217" spans="15:25" x14ac:dyDescent="0.55000000000000004">
      <c r="O217">
        <f t="shared" si="48"/>
        <v>1964</v>
      </c>
      <c r="P217">
        <f t="shared" si="49"/>
        <v>3</v>
      </c>
      <c r="Q217" s="1">
        <v>23437</v>
      </c>
      <c r="R217" s="18">
        <f t="shared" si="50"/>
        <v>196403</v>
      </c>
      <c r="S217" s="1" t="str">
        <f t="shared" si="51"/>
        <v>Dry</v>
      </c>
      <c r="T217" s="2">
        <v>15300.000000000011</v>
      </c>
      <c r="U217" s="63">
        <f t="shared" si="47"/>
        <v>0</v>
      </c>
      <c r="V217" s="70">
        <f t="shared" si="52"/>
        <v>4376.0663194245953</v>
      </c>
      <c r="W217" s="63">
        <f t="shared" si="53"/>
        <v>0</v>
      </c>
      <c r="X217" s="63">
        <f t="shared" si="54"/>
        <v>4376.0663194245953</v>
      </c>
      <c r="Y217" s="70">
        <f>X217*INDEX('WMC Loss McConaughy-GI'!$B$54:$D$65,MATCH('Score Analysis'!P217,'WMC Loss McConaughy-GI'!$E$54:$E$65,0),MATCH('Score Analysis'!S217,'WMC Loss McConaughy-GI'!$B$53:$D$53,0))</f>
        <v>4060.4681350788806</v>
      </c>
    </row>
    <row r="218" spans="15:25" x14ac:dyDescent="0.55000000000000004">
      <c r="O218">
        <f t="shared" si="48"/>
        <v>1964</v>
      </c>
      <c r="P218">
        <f t="shared" si="49"/>
        <v>4</v>
      </c>
      <c r="Q218" s="1">
        <v>23468</v>
      </c>
      <c r="R218" s="18">
        <f t="shared" si="50"/>
        <v>196404</v>
      </c>
      <c r="S218" s="1" t="str">
        <f t="shared" si="51"/>
        <v>Dry</v>
      </c>
      <c r="T218" s="2">
        <v>0</v>
      </c>
      <c r="U218" s="63">
        <f t="shared" si="47"/>
        <v>0</v>
      </c>
      <c r="V218" s="70">
        <f t="shared" si="52"/>
        <v>0</v>
      </c>
      <c r="W218" s="63">
        <f t="shared" si="53"/>
        <v>0</v>
      </c>
      <c r="X218" s="63">
        <f t="shared" si="54"/>
        <v>0</v>
      </c>
      <c r="Y218" s="70">
        <f>X218*INDEX('WMC Loss McConaughy-GI'!$B$54:$D$65,MATCH('Score Analysis'!P218,'WMC Loss McConaughy-GI'!$E$54:$E$65,0),MATCH('Score Analysis'!S218,'WMC Loss McConaughy-GI'!$B$53:$D$53,0))</f>
        <v>0</v>
      </c>
    </row>
    <row r="219" spans="15:25" x14ac:dyDescent="0.55000000000000004">
      <c r="O219">
        <f t="shared" si="48"/>
        <v>1964</v>
      </c>
      <c r="P219">
        <f t="shared" si="49"/>
        <v>5</v>
      </c>
      <c r="Q219" s="1">
        <v>23498</v>
      </c>
      <c r="R219" s="18">
        <f t="shared" si="50"/>
        <v>196405</v>
      </c>
      <c r="S219" s="1" t="str">
        <f t="shared" si="51"/>
        <v>Dry</v>
      </c>
      <c r="T219" s="2">
        <v>0</v>
      </c>
      <c r="U219" s="63">
        <f t="shared" si="47"/>
        <v>0</v>
      </c>
      <c r="V219" s="70">
        <f t="shared" si="52"/>
        <v>0</v>
      </c>
      <c r="W219" s="63">
        <f t="shared" si="53"/>
        <v>0</v>
      </c>
      <c r="X219" s="63">
        <f t="shared" si="54"/>
        <v>0</v>
      </c>
      <c r="Y219" s="70">
        <f>X219*INDEX('WMC Loss McConaughy-GI'!$B$54:$D$65,MATCH('Score Analysis'!P219,'WMC Loss McConaughy-GI'!$E$54:$E$65,0),MATCH('Score Analysis'!S219,'WMC Loss McConaughy-GI'!$B$53:$D$53,0))</f>
        <v>0</v>
      </c>
    </row>
    <row r="220" spans="15:25" x14ac:dyDescent="0.55000000000000004">
      <c r="O220">
        <f t="shared" si="48"/>
        <v>1964</v>
      </c>
      <c r="P220">
        <f t="shared" si="49"/>
        <v>6</v>
      </c>
      <c r="Q220" s="1">
        <v>23529</v>
      </c>
      <c r="R220" s="18">
        <f t="shared" si="50"/>
        <v>196406</v>
      </c>
      <c r="S220" s="1" t="str">
        <f t="shared" si="51"/>
        <v>Dry</v>
      </c>
      <c r="T220" s="2">
        <v>7899.9999999999982</v>
      </c>
      <c r="U220" s="63">
        <f t="shared" si="47"/>
        <v>0</v>
      </c>
      <c r="V220" s="70">
        <f t="shared" si="52"/>
        <v>0</v>
      </c>
      <c r="W220" s="63">
        <f t="shared" si="53"/>
        <v>0</v>
      </c>
      <c r="X220" s="63">
        <f t="shared" si="54"/>
        <v>0</v>
      </c>
      <c r="Y220" s="70">
        <f>X220*INDEX('WMC Loss McConaughy-GI'!$B$54:$D$65,MATCH('Score Analysis'!P220,'WMC Loss McConaughy-GI'!$E$54:$E$65,0),MATCH('Score Analysis'!S220,'WMC Loss McConaughy-GI'!$B$53:$D$53,0))</f>
        <v>0</v>
      </c>
    </row>
    <row r="221" spans="15:25" x14ac:dyDescent="0.55000000000000004">
      <c r="O221">
        <f t="shared" si="48"/>
        <v>1964</v>
      </c>
      <c r="P221">
        <f t="shared" si="49"/>
        <v>7</v>
      </c>
      <c r="Q221" s="1">
        <v>23559</v>
      </c>
      <c r="R221" s="18">
        <f t="shared" si="50"/>
        <v>196407</v>
      </c>
      <c r="S221" s="1" t="str">
        <f t="shared" si="51"/>
        <v>Dry</v>
      </c>
      <c r="T221" s="2">
        <v>21200.000000000004</v>
      </c>
      <c r="U221" s="63">
        <f t="shared" si="47"/>
        <v>0</v>
      </c>
      <c r="V221" s="70">
        <f t="shared" si="52"/>
        <v>0</v>
      </c>
      <c r="W221" s="63">
        <f t="shared" si="53"/>
        <v>0</v>
      </c>
      <c r="X221" s="63">
        <f t="shared" si="54"/>
        <v>0</v>
      </c>
      <c r="Y221" s="70">
        <f>X221*INDEX('WMC Loss McConaughy-GI'!$B$54:$D$65,MATCH('Score Analysis'!P221,'WMC Loss McConaughy-GI'!$E$54:$E$65,0),MATCH('Score Analysis'!S221,'WMC Loss McConaughy-GI'!$B$53:$D$53,0))</f>
        <v>0</v>
      </c>
    </row>
    <row r="222" spans="15:25" x14ac:dyDescent="0.55000000000000004">
      <c r="O222">
        <f t="shared" si="48"/>
        <v>1964</v>
      </c>
      <c r="P222">
        <f t="shared" si="49"/>
        <v>8</v>
      </c>
      <c r="Q222" s="1">
        <v>23590</v>
      </c>
      <c r="R222" s="18">
        <f t="shared" si="50"/>
        <v>196408</v>
      </c>
      <c r="S222" s="1" t="str">
        <f t="shared" si="51"/>
        <v>Dry</v>
      </c>
      <c r="T222" s="2">
        <v>23200.000000000004</v>
      </c>
      <c r="U222" s="63">
        <f t="shared" si="47"/>
        <v>0</v>
      </c>
      <c r="V222" s="70">
        <f t="shared" si="52"/>
        <v>0</v>
      </c>
      <c r="W222" s="63">
        <f t="shared" si="53"/>
        <v>0</v>
      </c>
      <c r="X222" s="63">
        <f t="shared" si="54"/>
        <v>0</v>
      </c>
      <c r="Y222" s="70">
        <f>X222*INDEX('WMC Loss McConaughy-GI'!$B$54:$D$65,MATCH('Score Analysis'!P222,'WMC Loss McConaughy-GI'!$E$54:$E$65,0),MATCH('Score Analysis'!S222,'WMC Loss McConaughy-GI'!$B$53:$D$53,0))</f>
        <v>0</v>
      </c>
    </row>
    <row r="223" spans="15:25" x14ac:dyDescent="0.55000000000000004">
      <c r="O223">
        <f t="shared" si="48"/>
        <v>1964</v>
      </c>
      <c r="P223">
        <f t="shared" si="49"/>
        <v>9</v>
      </c>
      <c r="Q223" s="1">
        <v>23621</v>
      </c>
      <c r="R223" s="18">
        <f t="shared" si="50"/>
        <v>196409</v>
      </c>
      <c r="S223" s="1" t="str">
        <f t="shared" si="51"/>
        <v>Dry</v>
      </c>
      <c r="T223" s="2">
        <v>29400.000000000004</v>
      </c>
      <c r="U223" s="63">
        <f t="shared" si="47"/>
        <v>4420.5268379624322</v>
      </c>
      <c r="V223" s="70">
        <f t="shared" si="52"/>
        <v>4420.5268379624322</v>
      </c>
      <c r="W223" s="63">
        <f t="shared" si="53"/>
        <v>16.768169663727861</v>
      </c>
      <c r="X223" s="63">
        <f t="shared" si="54"/>
        <v>0</v>
      </c>
      <c r="Y223" s="70">
        <f>X223*INDEX('WMC Loss McConaughy-GI'!$B$54:$D$65,MATCH('Score Analysis'!P223,'WMC Loss McConaughy-GI'!$E$54:$E$65,0),MATCH('Score Analysis'!S223,'WMC Loss McConaughy-GI'!$B$53:$D$53,0))</f>
        <v>0</v>
      </c>
    </row>
    <row r="224" spans="15:25" x14ac:dyDescent="0.55000000000000004">
      <c r="O224">
        <f t="shared" si="48"/>
        <v>1964</v>
      </c>
      <c r="P224">
        <f t="shared" si="49"/>
        <v>10</v>
      </c>
      <c r="Q224" s="1">
        <v>23651</v>
      </c>
      <c r="R224" s="18">
        <f t="shared" si="50"/>
        <v>196410</v>
      </c>
      <c r="S224" s="1" t="str">
        <f t="shared" si="51"/>
        <v>Dry</v>
      </c>
      <c r="T224" s="2">
        <v>43500.000000000007</v>
      </c>
      <c r="U224" s="63">
        <f t="shared" si="47"/>
        <v>0</v>
      </c>
      <c r="V224" s="70">
        <f t="shared" si="52"/>
        <v>4403.7586682987039</v>
      </c>
      <c r="W224" s="63">
        <f t="shared" si="53"/>
        <v>9.8954057299286955</v>
      </c>
      <c r="X224" s="63">
        <f t="shared" si="54"/>
        <v>0</v>
      </c>
      <c r="Y224" s="70">
        <f>X224*INDEX('WMC Loss McConaughy-GI'!$B$54:$D$65,MATCH('Score Analysis'!P224,'WMC Loss McConaughy-GI'!$E$54:$E$65,0),MATCH('Score Analysis'!S224,'WMC Loss McConaughy-GI'!$B$53:$D$53,0))</f>
        <v>0</v>
      </c>
    </row>
    <row r="225" spans="15:25" x14ac:dyDescent="0.55000000000000004">
      <c r="O225">
        <f t="shared" si="48"/>
        <v>1964</v>
      </c>
      <c r="P225">
        <f t="shared" si="49"/>
        <v>11</v>
      </c>
      <c r="Q225" s="1">
        <v>23682</v>
      </c>
      <c r="R225" s="18">
        <f t="shared" si="50"/>
        <v>196411</v>
      </c>
      <c r="S225" s="1" t="str">
        <f t="shared" si="51"/>
        <v>Dry</v>
      </c>
      <c r="T225" s="2">
        <v>14899.999999999998</v>
      </c>
      <c r="U225" s="63">
        <f t="shared" si="47"/>
        <v>0</v>
      </c>
      <c r="V225" s="70">
        <f t="shared" si="52"/>
        <v>4393.8632625687751</v>
      </c>
      <c r="W225" s="63">
        <f t="shared" si="53"/>
        <v>4.4949922256106047</v>
      </c>
      <c r="X225" s="63">
        <f t="shared" si="54"/>
        <v>0</v>
      </c>
      <c r="Y225" s="70">
        <f>X225*INDEX('WMC Loss McConaughy-GI'!$B$54:$D$65,MATCH('Score Analysis'!P225,'WMC Loss McConaughy-GI'!$E$54:$E$65,0),MATCH('Score Analysis'!S225,'WMC Loss McConaughy-GI'!$B$53:$D$53,0))</f>
        <v>0</v>
      </c>
    </row>
    <row r="226" spans="15:25" x14ac:dyDescent="0.55000000000000004">
      <c r="O226">
        <f t="shared" si="48"/>
        <v>1964</v>
      </c>
      <c r="P226">
        <f t="shared" si="49"/>
        <v>12</v>
      </c>
      <c r="Q226" s="1">
        <v>23712</v>
      </c>
      <c r="R226" s="18">
        <f t="shared" si="50"/>
        <v>196412</v>
      </c>
      <c r="S226" s="1" t="str">
        <f t="shared" si="51"/>
        <v>Dry</v>
      </c>
      <c r="T226" s="2">
        <v>0</v>
      </c>
      <c r="U226" s="63">
        <f t="shared" si="47"/>
        <v>0</v>
      </c>
      <c r="V226" s="70">
        <f t="shared" si="52"/>
        <v>4389.3682703431641</v>
      </c>
      <c r="W226" s="63">
        <f t="shared" si="53"/>
        <v>1.2290965921719192</v>
      </c>
      <c r="X226" s="63">
        <f t="shared" si="54"/>
        <v>0</v>
      </c>
      <c r="Y226" s="70">
        <f>X226*INDEX('WMC Loss McConaughy-GI'!$B$54:$D$65,MATCH('Score Analysis'!P226,'WMC Loss McConaughy-GI'!$E$54:$E$65,0),MATCH('Score Analysis'!S226,'WMC Loss McConaughy-GI'!$B$53:$D$53,0))</f>
        <v>0</v>
      </c>
    </row>
    <row r="227" spans="15:25" x14ac:dyDescent="0.55000000000000004">
      <c r="O227">
        <f t="shared" si="48"/>
        <v>1965</v>
      </c>
      <c r="P227">
        <f t="shared" si="49"/>
        <v>1</v>
      </c>
      <c r="Q227" s="1">
        <v>23743</v>
      </c>
      <c r="R227" s="18">
        <f t="shared" si="50"/>
        <v>196501</v>
      </c>
      <c r="S227" s="1" t="str">
        <f t="shared" si="51"/>
        <v>Wet</v>
      </c>
      <c r="T227" s="2">
        <v>13799.999999999996</v>
      </c>
      <c r="U227" s="63">
        <f t="shared" si="47"/>
        <v>0</v>
      </c>
      <c r="V227" s="70">
        <f t="shared" si="52"/>
        <v>4388.1391737509921</v>
      </c>
      <c r="W227" s="63">
        <f t="shared" si="53"/>
        <v>2.7786867537086377</v>
      </c>
      <c r="X227" s="63">
        <f t="shared" si="54"/>
        <v>0</v>
      </c>
      <c r="Y227" s="70">
        <f>X227*INDEX('WMC Loss McConaughy-GI'!$B$54:$D$65,MATCH('Score Analysis'!P227,'WMC Loss McConaughy-GI'!$E$54:$E$65,0),MATCH('Score Analysis'!S227,'WMC Loss McConaughy-GI'!$B$53:$D$53,0))</f>
        <v>0</v>
      </c>
    </row>
    <row r="228" spans="15:25" x14ac:dyDescent="0.55000000000000004">
      <c r="O228">
        <f t="shared" si="48"/>
        <v>1965</v>
      </c>
      <c r="P228">
        <f t="shared" si="49"/>
        <v>2</v>
      </c>
      <c r="Q228" s="1">
        <v>23774</v>
      </c>
      <c r="R228" s="18">
        <f t="shared" si="50"/>
        <v>196502</v>
      </c>
      <c r="S228" s="1" t="str">
        <f t="shared" si="51"/>
        <v>Wet</v>
      </c>
      <c r="T228" s="2">
        <v>88900</v>
      </c>
      <c r="U228" s="63">
        <f t="shared" si="47"/>
        <v>0</v>
      </c>
      <c r="V228" s="70">
        <f t="shared" si="52"/>
        <v>4385.3604869972833</v>
      </c>
      <c r="W228" s="63">
        <f t="shared" si="53"/>
        <v>9.2941675726876625</v>
      </c>
      <c r="X228" s="63">
        <f t="shared" si="54"/>
        <v>0</v>
      </c>
      <c r="Y228" s="70">
        <f>X228*INDEX('WMC Loss McConaughy-GI'!$B$54:$D$65,MATCH('Score Analysis'!P228,'WMC Loss McConaughy-GI'!$E$54:$E$65,0),MATCH('Score Analysis'!S228,'WMC Loss McConaughy-GI'!$B$53:$D$53,0))</f>
        <v>0</v>
      </c>
    </row>
    <row r="229" spans="15:25" x14ac:dyDescent="0.55000000000000004">
      <c r="O229">
        <f t="shared" si="48"/>
        <v>1965</v>
      </c>
      <c r="P229">
        <f t="shared" si="49"/>
        <v>3</v>
      </c>
      <c r="Q229" s="1">
        <v>23802</v>
      </c>
      <c r="R229" s="18">
        <f t="shared" si="50"/>
        <v>196503</v>
      </c>
      <c r="S229" s="1" t="str">
        <f t="shared" si="51"/>
        <v>Wet</v>
      </c>
      <c r="T229" s="2">
        <v>77900</v>
      </c>
      <c r="U229" s="63">
        <f t="shared" si="47"/>
        <v>0</v>
      </c>
      <c r="V229" s="70">
        <f t="shared" si="52"/>
        <v>4376.0663194245953</v>
      </c>
      <c r="W229" s="63">
        <f t="shared" si="53"/>
        <v>0</v>
      </c>
      <c r="X229" s="63">
        <f t="shared" si="54"/>
        <v>4376.0663194245953</v>
      </c>
      <c r="Y229" s="70">
        <f>X229*INDEX('WMC Loss McConaughy-GI'!$B$54:$D$65,MATCH('Score Analysis'!P229,'WMC Loss McConaughy-GI'!$E$54:$E$65,0),MATCH('Score Analysis'!S229,'WMC Loss McConaughy-GI'!$B$53:$D$53,0))</f>
        <v>4155.619314771493</v>
      </c>
    </row>
    <row r="230" spans="15:25" x14ac:dyDescent="0.55000000000000004">
      <c r="O230">
        <f t="shared" si="48"/>
        <v>1965</v>
      </c>
      <c r="P230">
        <f t="shared" si="49"/>
        <v>4</v>
      </c>
      <c r="Q230" s="1">
        <v>23833</v>
      </c>
      <c r="R230" s="18">
        <f t="shared" si="50"/>
        <v>196504</v>
      </c>
      <c r="S230" s="1" t="str">
        <f t="shared" si="51"/>
        <v>Wet</v>
      </c>
      <c r="T230" s="2">
        <v>43600.000000000007</v>
      </c>
      <c r="U230" s="63">
        <f t="shared" si="47"/>
        <v>0</v>
      </c>
      <c r="V230" s="70">
        <f t="shared" si="52"/>
        <v>0</v>
      </c>
      <c r="W230" s="63">
        <f t="shared" si="53"/>
        <v>0</v>
      </c>
      <c r="X230" s="63">
        <f t="shared" si="54"/>
        <v>0</v>
      </c>
      <c r="Y230" s="70">
        <f>X230*INDEX('WMC Loss McConaughy-GI'!$B$54:$D$65,MATCH('Score Analysis'!P230,'WMC Loss McConaughy-GI'!$E$54:$E$65,0),MATCH('Score Analysis'!S230,'WMC Loss McConaughy-GI'!$B$53:$D$53,0))</f>
        <v>0</v>
      </c>
    </row>
    <row r="231" spans="15:25" x14ac:dyDescent="0.55000000000000004">
      <c r="O231">
        <f t="shared" si="48"/>
        <v>1965</v>
      </c>
      <c r="P231">
        <f t="shared" si="49"/>
        <v>5</v>
      </c>
      <c r="Q231" s="1">
        <v>23863</v>
      </c>
      <c r="R231" s="18">
        <f t="shared" si="50"/>
        <v>196505</v>
      </c>
      <c r="S231" s="1" t="str">
        <f t="shared" si="51"/>
        <v>Wet</v>
      </c>
      <c r="T231" s="2">
        <v>81200.000000000015</v>
      </c>
      <c r="U231" s="63">
        <f t="shared" si="47"/>
        <v>0</v>
      </c>
      <c r="V231" s="70">
        <f t="shared" si="52"/>
        <v>0</v>
      </c>
      <c r="W231" s="63">
        <f t="shared" si="53"/>
        <v>0</v>
      </c>
      <c r="X231" s="63">
        <f t="shared" si="54"/>
        <v>0</v>
      </c>
      <c r="Y231" s="70">
        <f>X231*INDEX('WMC Loss McConaughy-GI'!$B$54:$D$65,MATCH('Score Analysis'!P231,'WMC Loss McConaughy-GI'!$E$54:$E$65,0),MATCH('Score Analysis'!S231,'WMC Loss McConaughy-GI'!$B$53:$D$53,0))</f>
        <v>0</v>
      </c>
    </row>
    <row r="232" spans="15:25" x14ac:dyDescent="0.55000000000000004">
      <c r="O232">
        <f t="shared" si="48"/>
        <v>1965</v>
      </c>
      <c r="P232">
        <f t="shared" si="49"/>
        <v>6</v>
      </c>
      <c r="Q232" s="1">
        <v>23894</v>
      </c>
      <c r="R232" s="18">
        <f t="shared" si="50"/>
        <v>196506</v>
      </c>
      <c r="S232" s="1" t="str">
        <f t="shared" si="51"/>
        <v>Wet</v>
      </c>
      <c r="T232" s="2">
        <v>0</v>
      </c>
      <c r="U232" s="63">
        <f t="shared" si="47"/>
        <v>0</v>
      </c>
      <c r="V232" s="70">
        <f t="shared" si="52"/>
        <v>0</v>
      </c>
      <c r="W232" s="63">
        <f t="shared" si="53"/>
        <v>0</v>
      </c>
      <c r="X232" s="63">
        <f t="shared" si="54"/>
        <v>0</v>
      </c>
      <c r="Y232" s="70">
        <f>X232*INDEX('WMC Loss McConaughy-GI'!$B$54:$D$65,MATCH('Score Analysis'!P232,'WMC Loss McConaughy-GI'!$E$54:$E$65,0),MATCH('Score Analysis'!S232,'WMC Loss McConaughy-GI'!$B$53:$D$53,0))</f>
        <v>0</v>
      </c>
    </row>
    <row r="233" spans="15:25" x14ac:dyDescent="0.55000000000000004">
      <c r="O233">
        <f t="shared" si="48"/>
        <v>1965</v>
      </c>
      <c r="P233">
        <f t="shared" si="49"/>
        <v>7</v>
      </c>
      <c r="Q233" s="1">
        <v>23924</v>
      </c>
      <c r="R233" s="18">
        <f t="shared" si="50"/>
        <v>196507</v>
      </c>
      <c r="S233" s="1" t="str">
        <f t="shared" si="51"/>
        <v>Wet</v>
      </c>
      <c r="T233" s="2">
        <v>0</v>
      </c>
      <c r="U233" s="63">
        <f t="shared" si="47"/>
        <v>0</v>
      </c>
      <c r="V233" s="70">
        <f t="shared" si="52"/>
        <v>0</v>
      </c>
      <c r="W233" s="63">
        <f t="shared" si="53"/>
        <v>0</v>
      </c>
      <c r="X233" s="63">
        <f t="shared" si="54"/>
        <v>0</v>
      </c>
      <c r="Y233" s="70">
        <f>X233*INDEX('WMC Loss McConaughy-GI'!$B$54:$D$65,MATCH('Score Analysis'!P233,'WMC Loss McConaughy-GI'!$E$54:$E$65,0),MATCH('Score Analysis'!S233,'WMC Loss McConaughy-GI'!$B$53:$D$53,0))</f>
        <v>0</v>
      </c>
    </row>
    <row r="234" spans="15:25" x14ac:dyDescent="0.55000000000000004">
      <c r="O234">
        <f t="shared" si="48"/>
        <v>1965</v>
      </c>
      <c r="P234">
        <f t="shared" si="49"/>
        <v>8</v>
      </c>
      <c r="Q234" s="1">
        <v>23955</v>
      </c>
      <c r="R234" s="18">
        <f t="shared" si="50"/>
        <v>196508</v>
      </c>
      <c r="S234" s="1" t="str">
        <f t="shared" si="51"/>
        <v>Wet</v>
      </c>
      <c r="T234" s="2">
        <v>28500</v>
      </c>
      <c r="U234" s="63">
        <f t="shared" si="47"/>
        <v>0</v>
      </c>
      <c r="V234" s="70">
        <f t="shared" si="52"/>
        <v>0</v>
      </c>
      <c r="W234" s="63">
        <f t="shared" si="53"/>
        <v>0</v>
      </c>
      <c r="X234" s="63">
        <f t="shared" si="54"/>
        <v>0</v>
      </c>
      <c r="Y234" s="70">
        <f>X234*INDEX('WMC Loss McConaughy-GI'!$B$54:$D$65,MATCH('Score Analysis'!P234,'WMC Loss McConaughy-GI'!$E$54:$E$65,0),MATCH('Score Analysis'!S234,'WMC Loss McConaughy-GI'!$B$53:$D$53,0))</f>
        <v>0</v>
      </c>
    </row>
    <row r="235" spans="15:25" x14ac:dyDescent="0.55000000000000004">
      <c r="O235">
        <f t="shared" si="48"/>
        <v>1965</v>
      </c>
      <c r="P235">
        <f t="shared" si="49"/>
        <v>9</v>
      </c>
      <c r="Q235" s="1">
        <v>23986</v>
      </c>
      <c r="R235" s="18">
        <f t="shared" si="50"/>
        <v>196509</v>
      </c>
      <c r="S235" s="1" t="str">
        <f t="shared" si="51"/>
        <v>Wet</v>
      </c>
      <c r="T235" s="2">
        <v>0</v>
      </c>
      <c r="U235" s="63">
        <f t="shared" si="47"/>
        <v>9059.096123934085</v>
      </c>
      <c r="V235" s="70">
        <f t="shared" si="52"/>
        <v>9059.096123934085</v>
      </c>
      <c r="W235" s="63">
        <f t="shared" si="53"/>
        <v>34.363429150938941</v>
      </c>
      <c r="X235" s="63">
        <f t="shared" si="54"/>
        <v>0</v>
      </c>
      <c r="Y235" s="70">
        <f>X235*INDEX('WMC Loss McConaughy-GI'!$B$54:$D$65,MATCH('Score Analysis'!P235,'WMC Loss McConaughy-GI'!$E$54:$E$65,0),MATCH('Score Analysis'!S235,'WMC Loss McConaughy-GI'!$B$53:$D$53,0))</f>
        <v>0</v>
      </c>
    </row>
    <row r="236" spans="15:25" x14ac:dyDescent="0.55000000000000004">
      <c r="O236">
        <f t="shared" si="48"/>
        <v>1965</v>
      </c>
      <c r="P236">
        <f t="shared" si="49"/>
        <v>10</v>
      </c>
      <c r="Q236" s="1">
        <v>24016</v>
      </c>
      <c r="R236" s="18">
        <f t="shared" si="50"/>
        <v>196510</v>
      </c>
      <c r="S236" s="1" t="str">
        <f t="shared" si="51"/>
        <v>Wet</v>
      </c>
      <c r="T236" s="2">
        <v>0</v>
      </c>
      <c r="U236" s="63">
        <f t="shared" si="47"/>
        <v>0</v>
      </c>
      <c r="V236" s="70">
        <f t="shared" si="52"/>
        <v>9024.7326947831461</v>
      </c>
      <c r="W236" s="63">
        <f t="shared" si="53"/>
        <v>20.278902261810909</v>
      </c>
      <c r="X236" s="63">
        <f t="shared" si="54"/>
        <v>0</v>
      </c>
      <c r="Y236" s="70">
        <f>X236*INDEX('WMC Loss McConaughy-GI'!$B$54:$D$65,MATCH('Score Analysis'!P236,'WMC Loss McConaughy-GI'!$E$54:$E$65,0),MATCH('Score Analysis'!S236,'WMC Loss McConaughy-GI'!$B$53:$D$53,0))</f>
        <v>0</v>
      </c>
    </row>
    <row r="237" spans="15:25" x14ac:dyDescent="0.55000000000000004">
      <c r="O237">
        <f t="shared" si="48"/>
        <v>1965</v>
      </c>
      <c r="P237">
        <f t="shared" si="49"/>
        <v>11</v>
      </c>
      <c r="Q237" s="1">
        <v>24047</v>
      </c>
      <c r="R237" s="18">
        <f t="shared" si="50"/>
        <v>196511</v>
      </c>
      <c r="S237" s="1" t="str">
        <f t="shared" si="51"/>
        <v>Wet</v>
      </c>
      <c r="T237" s="2">
        <v>0</v>
      </c>
      <c r="U237" s="63">
        <f t="shared" si="47"/>
        <v>0</v>
      </c>
      <c r="V237" s="70">
        <f t="shared" si="52"/>
        <v>9004.4537925213353</v>
      </c>
      <c r="W237" s="63">
        <f t="shared" si="53"/>
        <v>9.21169990383145</v>
      </c>
      <c r="X237" s="63">
        <f t="shared" si="54"/>
        <v>0</v>
      </c>
      <c r="Y237" s="70">
        <f>X237*INDEX('WMC Loss McConaughy-GI'!$B$54:$D$65,MATCH('Score Analysis'!P237,'WMC Loss McConaughy-GI'!$E$54:$E$65,0),MATCH('Score Analysis'!S237,'WMC Loss McConaughy-GI'!$B$53:$D$53,0))</f>
        <v>0</v>
      </c>
    </row>
    <row r="238" spans="15:25" x14ac:dyDescent="0.55000000000000004">
      <c r="O238">
        <f t="shared" si="48"/>
        <v>1965</v>
      </c>
      <c r="P238">
        <f t="shared" si="49"/>
        <v>12</v>
      </c>
      <c r="Q238" s="1">
        <v>24077</v>
      </c>
      <c r="R238" s="18">
        <f t="shared" si="50"/>
        <v>196512</v>
      </c>
      <c r="S238" s="1" t="str">
        <f t="shared" si="51"/>
        <v>Wet</v>
      </c>
      <c r="T238" s="2">
        <v>0</v>
      </c>
      <c r="U238" s="63">
        <f t="shared" si="47"/>
        <v>0</v>
      </c>
      <c r="V238" s="70">
        <f t="shared" si="52"/>
        <v>8995.2420926175037</v>
      </c>
      <c r="W238" s="63">
        <f t="shared" si="53"/>
        <v>2.5188183631111021</v>
      </c>
      <c r="X238" s="63">
        <f t="shared" si="54"/>
        <v>0</v>
      </c>
      <c r="Y238" s="70">
        <f>X238*INDEX('WMC Loss McConaughy-GI'!$B$54:$D$65,MATCH('Score Analysis'!P238,'WMC Loss McConaughy-GI'!$E$54:$E$65,0),MATCH('Score Analysis'!S238,'WMC Loss McConaughy-GI'!$B$53:$D$53,0))</f>
        <v>0</v>
      </c>
    </row>
    <row r="239" spans="15:25" x14ac:dyDescent="0.55000000000000004">
      <c r="O239">
        <f t="shared" si="48"/>
        <v>1966</v>
      </c>
      <c r="P239">
        <f t="shared" si="49"/>
        <v>1</v>
      </c>
      <c r="Q239" s="1">
        <v>24108</v>
      </c>
      <c r="R239" s="18">
        <f t="shared" si="50"/>
        <v>196601</v>
      </c>
      <c r="S239" s="1" t="str">
        <f t="shared" si="51"/>
        <v>Normal</v>
      </c>
      <c r="T239" s="2">
        <v>0</v>
      </c>
      <c r="U239" s="63">
        <f t="shared" si="47"/>
        <v>0</v>
      </c>
      <c r="V239" s="70">
        <f t="shared" si="52"/>
        <v>8992.7232742543929</v>
      </c>
      <c r="W239" s="63">
        <f t="shared" si="53"/>
        <v>5.6944322074858622</v>
      </c>
      <c r="X239" s="63">
        <f t="shared" si="54"/>
        <v>0</v>
      </c>
      <c r="Y239" s="70">
        <f>X239*INDEX('WMC Loss McConaughy-GI'!$B$54:$D$65,MATCH('Score Analysis'!P239,'WMC Loss McConaughy-GI'!$E$54:$E$65,0),MATCH('Score Analysis'!S239,'WMC Loss McConaughy-GI'!$B$53:$D$53,0))</f>
        <v>0</v>
      </c>
    </row>
    <row r="240" spans="15:25" x14ac:dyDescent="0.55000000000000004">
      <c r="O240">
        <f t="shared" si="48"/>
        <v>1966</v>
      </c>
      <c r="P240">
        <f t="shared" si="49"/>
        <v>2</v>
      </c>
      <c r="Q240" s="1">
        <v>24139</v>
      </c>
      <c r="R240" s="18">
        <f t="shared" si="50"/>
        <v>196602</v>
      </c>
      <c r="S240" s="1" t="str">
        <f t="shared" si="51"/>
        <v>Normal</v>
      </c>
      <c r="T240" s="2">
        <v>0</v>
      </c>
      <c r="U240" s="63">
        <f t="shared" si="47"/>
        <v>0</v>
      </c>
      <c r="V240" s="70">
        <f t="shared" si="52"/>
        <v>8987.0288420469078</v>
      </c>
      <c r="W240" s="63">
        <f t="shared" si="53"/>
        <v>19.046769880428503</v>
      </c>
      <c r="X240" s="63">
        <f t="shared" si="54"/>
        <v>0</v>
      </c>
      <c r="Y240" s="70">
        <f>X240*INDEX('WMC Loss McConaughy-GI'!$B$54:$D$65,MATCH('Score Analysis'!P240,'WMC Loss McConaughy-GI'!$E$54:$E$65,0),MATCH('Score Analysis'!S240,'WMC Loss McConaughy-GI'!$B$53:$D$53,0))</f>
        <v>0</v>
      </c>
    </row>
    <row r="241" spans="15:25" x14ac:dyDescent="0.55000000000000004">
      <c r="O241">
        <f t="shared" si="48"/>
        <v>1966</v>
      </c>
      <c r="P241">
        <f t="shared" si="49"/>
        <v>3</v>
      </c>
      <c r="Q241" s="1">
        <v>24167</v>
      </c>
      <c r="R241" s="18">
        <f t="shared" si="50"/>
        <v>196603</v>
      </c>
      <c r="S241" s="1" t="str">
        <f t="shared" si="51"/>
        <v>Normal</v>
      </c>
      <c r="T241" s="2">
        <v>9500</v>
      </c>
      <c r="U241" s="63">
        <f t="shared" si="47"/>
        <v>0</v>
      </c>
      <c r="V241" s="70">
        <f t="shared" si="52"/>
        <v>8967.9820721664801</v>
      </c>
      <c r="W241" s="63">
        <f t="shared" si="53"/>
        <v>0</v>
      </c>
      <c r="X241" s="63">
        <f t="shared" si="54"/>
        <v>8967.9820721664801</v>
      </c>
      <c r="Y241" s="70">
        <f>X241*INDEX('WMC Loss McConaughy-GI'!$B$54:$D$65,MATCH('Score Analysis'!P241,'WMC Loss McConaughy-GI'!$E$54:$E$65,0),MATCH('Score Analysis'!S241,'WMC Loss McConaughy-GI'!$B$53:$D$53,0))</f>
        <v>8563.0743152872928</v>
      </c>
    </row>
    <row r="242" spans="15:25" x14ac:dyDescent="0.55000000000000004">
      <c r="O242">
        <f t="shared" si="48"/>
        <v>1966</v>
      </c>
      <c r="P242">
        <f t="shared" si="49"/>
        <v>4</v>
      </c>
      <c r="Q242" s="1">
        <v>24198</v>
      </c>
      <c r="R242" s="18">
        <f t="shared" si="50"/>
        <v>196604</v>
      </c>
      <c r="S242" s="1" t="str">
        <f t="shared" si="51"/>
        <v>Normal</v>
      </c>
      <c r="T242" s="2">
        <v>9100.0000000000218</v>
      </c>
      <c r="U242" s="63">
        <f t="shared" si="47"/>
        <v>0</v>
      </c>
      <c r="V242" s="70">
        <f t="shared" si="52"/>
        <v>0</v>
      </c>
      <c r="W242" s="63">
        <f t="shared" si="53"/>
        <v>0</v>
      </c>
      <c r="X242" s="63">
        <f t="shared" si="54"/>
        <v>0</v>
      </c>
      <c r="Y242" s="70">
        <f>X242*INDEX('WMC Loss McConaughy-GI'!$B$54:$D$65,MATCH('Score Analysis'!P242,'WMC Loss McConaughy-GI'!$E$54:$E$65,0),MATCH('Score Analysis'!S242,'WMC Loss McConaughy-GI'!$B$53:$D$53,0))</f>
        <v>0</v>
      </c>
    </row>
    <row r="243" spans="15:25" x14ac:dyDescent="0.55000000000000004">
      <c r="O243">
        <f t="shared" si="48"/>
        <v>1966</v>
      </c>
      <c r="P243">
        <f t="shared" si="49"/>
        <v>5</v>
      </c>
      <c r="Q243" s="1">
        <v>24228</v>
      </c>
      <c r="R243" s="18">
        <f t="shared" si="50"/>
        <v>196605</v>
      </c>
      <c r="S243" s="1" t="str">
        <f t="shared" si="51"/>
        <v>Normal</v>
      </c>
      <c r="T243" s="2">
        <v>38000</v>
      </c>
      <c r="U243" s="63">
        <f t="shared" si="47"/>
        <v>0</v>
      </c>
      <c r="V243" s="70">
        <f t="shared" si="52"/>
        <v>0</v>
      </c>
      <c r="W243" s="63">
        <f t="shared" si="53"/>
        <v>0</v>
      </c>
      <c r="X243" s="63">
        <f t="shared" si="54"/>
        <v>0</v>
      </c>
      <c r="Y243" s="70">
        <f>X243*INDEX('WMC Loss McConaughy-GI'!$B$54:$D$65,MATCH('Score Analysis'!P243,'WMC Loss McConaughy-GI'!$E$54:$E$65,0),MATCH('Score Analysis'!S243,'WMC Loss McConaughy-GI'!$B$53:$D$53,0))</f>
        <v>0</v>
      </c>
    </row>
    <row r="244" spans="15:25" x14ac:dyDescent="0.55000000000000004">
      <c r="O244">
        <f t="shared" si="48"/>
        <v>1966</v>
      </c>
      <c r="P244">
        <f t="shared" si="49"/>
        <v>6</v>
      </c>
      <c r="Q244" s="1">
        <v>24259</v>
      </c>
      <c r="R244" s="18">
        <f t="shared" si="50"/>
        <v>196606</v>
      </c>
      <c r="S244" s="1" t="str">
        <f t="shared" si="51"/>
        <v>Normal</v>
      </c>
      <c r="T244" s="2">
        <v>107399.99999999999</v>
      </c>
      <c r="U244" s="63">
        <f t="shared" si="47"/>
        <v>0</v>
      </c>
      <c r="V244" s="70">
        <f t="shared" si="52"/>
        <v>0</v>
      </c>
      <c r="W244" s="63">
        <f t="shared" si="53"/>
        <v>0</v>
      </c>
      <c r="X244" s="63">
        <f t="shared" si="54"/>
        <v>0</v>
      </c>
      <c r="Y244" s="70">
        <f>X244*INDEX('WMC Loss McConaughy-GI'!$B$54:$D$65,MATCH('Score Analysis'!P244,'WMC Loss McConaughy-GI'!$E$54:$E$65,0),MATCH('Score Analysis'!S244,'WMC Loss McConaughy-GI'!$B$53:$D$53,0))</f>
        <v>0</v>
      </c>
    </row>
    <row r="245" spans="15:25" x14ac:dyDescent="0.55000000000000004">
      <c r="O245">
        <f t="shared" si="48"/>
        <v>1966</v>
      </c>
      <c r="P245">
        <f t="shared" si="49"/>
        <v>7</v>
      </c>
      <c r="Q245" s="1">
        <v>24289</v>
      </c>
      <c r="R245" s="18">
        <f t="shared" si="50"/>
        <v>196607</v>
      </c>
      <c r="S245" s="1" t="str">
        <f t="shared" si="51"/>
        <v>Normal</v>
      </c>
      <c r="T245" s="2">
        <v>39500</v>
      </c>
      <c r="U245" s="63">
        <f t="shared" si="47"/>
        <v>0</v>
      </c>
      <c r="V245" s="70">
        <f t="shared" si="52"/>
        <v>0</v>
      </c>
      <c r="W245" s="63">
        <f t="shared" si="53"/>
        <v>0</v>
      </c>
      <c r="X245" s="63">
        <f t="shared" si="54"/>
        <v>0</v>
      </c>
      <c r="Y245" s="70">
        <f>X245*INDEX('WMC Loss McConaughy-GI'!$B$54:$D$65,MATCH('Score Analysis'!P245,'WMC Loss McConaughy-GI'!$E$54:$E$65,0),MATCH('Score Analysis'!S245,'WMC Loss McConaughy-GI'!$B$53:$D$53,0))</f>
        <v>0</v>
      </c>
    </row>
    <row r="246" spans="15:25" x14ac:dyDescent="0.55000000000000004">
      <c r="O246">
        <f t="shared" si="48"/>
        <v>1966</v>
      </c>
      <c r="P246">
        <f t="shared" si="49"/>
        <v>8</v>
      </c>
      <c r="Q246" s="1">
        <v>24320</v>
      </c>
      <c r="R246" s="18">
        <f t="shared" si="50"/>
        <v>196608</v>
      </c>
      <c r="S246" s="1" t="str">
        <f t="shared" si="51"/>
        <v>Normal</v>
      </c>
      <c r="T246" s="2">
        <v>44900</v>
      </c>
      <c r="U246" s="63">
        <f t="shared" si="47"/>
        <v>0</v>
      </c>
      <c r="V246" s="70">
        <f t="shared" si="52"/>
        <v>0</v>
      </c>
      <c r="W246" s="63">
        <f t="shared" si="53"/>
        <v>0</v>
      </c>
      <c r="X246" s="63">
        <f t="shared" si="54"/>
        <v>0</v>
      </c>
      <c r="Y246" s="70">
        <f>X246*INDEX('WMC Loss McConaughy-GI'!$B$54:$D$65,MATCH('Score Analysis'!P246,'WMC Loss McConaughy-GI'!$E$54:$E$65,0),MATCH('Score Analysis'!S246,'WMC Loss McConaughy-GI'!$B$53:$D$53,0))</f>
        <v>0</v>
      </c>
    </row>
    <row r="247" spans="15:25" x14ac:dyDescent="0.55000000000000004">
      <c r="O247">
        <f t="shared" si="48"/>
        <v>1966</v>
      </c>
      <c r="P247">
        <f t="shared" si="49"/>
        <v>9</v>
      </c>
      <c r="Q247" s="1">
        <v>24351</v>
      </c>
      <c r="R247" s="18">
        <f t="shared" si="50"/>
        <v>196609</v>
      </c>
      <c r="S247" s="1" t="str">
        <f t="shared" si="51"/>
        <v>Normal</v>
      </c>
      <c r="T247" s="2">
        <v>58200</v>
      </c>
      <c r="U247" s="63">
        <f t="shared" si="47"/>
        <v>9019.3515432585282</v>
      </c>
      <c r="V247" s="70">
        <f t="shared" si="52"/>
        <v>9019.3515432585282</v>
      </c>
      <c r="W247" s="63">
        <f t="shared" si="53"/>
        <v>34.212667964227393</v>
      </c>
      <c r="X247" s="63">
        <f t="shared" si="54"/>
        <v>0</v>
      </c>
      <c r="Y247" s="70">
        <f>X247*INDEX('WMC Loss McConaughy-GI'!$B$54:$D$65,MATCH('Score Analysis'!P247,'WMC Loss McConaughy-GI'!$E$54:$E$65,0),MATCH('Score Analysis'!S247,'WMC Loss McConaughy-GI'!$B$53:$D$53,0))</f>
        <v>0</v>
      </c>
    </row>
    <row r="248" spans="15:25" x14ac:dyDescent="0.55000000000000004">
      <c r="O248">
        <f t="shared" si="48"/>
        <v>1966</v>
      </c>
      <c r="P248">
        <f t="shared" si="49"/>
        <v>10</v>
      </c>
      <c r="Q248" s="1">
        <v>24381</v>
      </c>
      <c r="R248" s="18">
        <f t="shared" si="50"/>
        <v>196610</v>
      </c>
      <c r="S248" s="1" t="str">
        <f t="shared" si="51"/>
        <v>Normal</v>
      </c>
      <c r="T248" s="2">
        <v>47100</v>
      </c>
      <c r="U248" s="63">
        <f t="shared" si="47"/>
        <v>0</v>
      </c>
      <c r="V248" s="70">
        <f t="shared" si="52"/>
        <v>8985.1388752943003</v>
      </c>
      <c r="W248" s="63">
        <f t="shared" si="53"/>
        <v>20.189933510852754</v>
      </c>
      <c r="X248" s="63">
        <f t="shared" si="54"/>
        <v>0</v>
      </c>
      <c r="Y248" s="70">
        <f>X248*INDEX('WMC Loss McConaughy-GI'!$B$54:$D$65,MATCH('Score Analysis'!P248,'WMC Loss McConaughy-GI'!$E$54:$E$65,0),MATCH('Score Analysis'!S248,'WMC Loss McConaughy-GI'!$B$53:$D$53,0))</f>
        <v>0</v>
      </c>
    </row>
    <row r="249" spans="15:25" x14ac:dyDescent="0.55000000000000004">
      <c r="O249">
        <f t="shared" si="48"/>
        <v>1966</v>
      </c>
      <c r="P249">
        <f t="shared" si="49"/>
        <v>11</v>
      </c>
      <c r="Q249" s="1">
        <v>24412</v>
      </c>
      <c r="R249" s="18">
        <f t="shared" si="50"/>
        <v>196611</v>
      </c>
      <c r="S249" s="1" t="str">
        <f t="shared" si="51"/>
        <v>Normal</v>
      </c>
      <c r="T249" s="2">
        <v>10899.999999999991</v>
      </c>
      <c r="U249" s="63">
        <f t="shared" si="47"/>
        <v>0</v>
      </c>
      <c r="V249" s="70">
        <f t="shared" si="52"/>
        <v>8964.9489417834484</v>
      </c>
      <c r="W249" s="63">
        <f t="shared" si="53"/>
        <v>9.1712858111915043</v>
      </c>
      <c r="X249" s="63">
        <f t="shared" si="54"/>
        <v>0</v>
      </c>
      <c r="Y249" s="70">
        <f>X249*INDEX('WMC Loss McConaughy-GI'!$B$54:$D$65,MATCH('Score Analysis'!P249,'WMC Loss McConaughy-GI'!$E$54:$E$65,0),MATCH('Score Analysis'!S249,'WMC Loss McConaughy-GI'!$B$53:$D$53,0))</f>
        <v>0</v>
      </c>
    </row>
    <row r="250" spans="15:25" x14ac:dyDescent="0.55000000000000004">
      <c r="O250">
        <f t="shared" si="48"/>
        <v>1966</v>
      </c>
      <c r="P250">
        <f t="shared" si="49"/>
        <v>12</v>
      </c>
      <c r="Q250" s="1">
        <v>24442</v>
      </c>
      <c r="R250" s="18">
        <f t="shared" si="50"/>
        <v>196612</v>
      </c>
      <c r="S250" s="1" t="str">
        <f t="shared" si="51"/>
        <v>Normal</v>
      </c>
      <c r="T250" s="2">
        <v>1700.0000000000027</v>
      </c>
      <c r="U250" s="63">
        <f t="shared" si="47"/>
        <v>0</v>
      </c>
      <c r="V250" s="70">
        <f t="shared" si="52"/>
        <v>8955.777655972257</v>
      </c>
      <c r="W250" s="63">
        <f t="shared" si="53"/>
        <v>2.5077676602296908</v>
      </c>
      <c r="X250" s="63">
        <f t="shared" si="54"/>
        <v>0</v>
      </c>
      <c r="Y250" s="70">
        <f>X250*INDEX('WMC Loss McConaughy-GI'!$B$54:$D$65,MATCH('Score Analysis'!P250,'WMC Loss McConaughy-GI'!$E$54:$E$65,0),MATCH('Score Analysis'!S250,'WMC Loss McConaughy-GI'!$B$53:$D$53,0))</f>
        <v>0</v>
      </c>
    </row>
    <row r="251" spans="15:25" x14ac:dyDescent="0.55000000000000004">
      <c r="O251">
        <f t="shared" si="48"/>
        <v>1967</v>
      </c>
      <c r="P251">
        <f t="shared" si="49"/>
        <v>1</v>
      </c>
      <c r="Q251" s="1">
        <v>24473</v>
      </c>
      <c r="R251" s="18">
        <f t="shared" si="50"/>
        <v>196701</v>
      </c>
      <c r="S251" s="1" t="str">
        <f t="shared" si="51"/>
        <v>Normal</v>
      </c>
      <c r="T251" s="2">
        <v>0</v>
      </c>
      <c r="U251" s="63">
        <f t="shared" si="47"/>
        <v>0</v>
      </c>
      <c r="V251" s="70">
        <f t="shared" si="52"/>
        <v>8953.2698883120265</v>
      </c>
      <c r="W251" s="63">
        <f t="shared" si="53"/>
        <v>5.6694492713103681</v>
      </c>
      <c r="X251" s="63">
        <f t="shared" si="54"/>
        <v>0</v>
      </c>
      <c r="Y251" s="70">
        <f>X251*INDEX('WMC Loss McConaughy-GI'!$B$54:$D$65,MATCH('Score Analysis'!P251,'WMC Loss McConaughy-GI'!$E$54:$E$65,0),MATCH('Score Analysis'!S251,'WMC Loss McConaughy-GI'!$B$53:$D$53,0))</f>
        <v>0</v>
      </c>
    </row>
    <row r="252" spans="15:25" x14ac:dyDescent="0.55000000000000004">
      <c r="O252">
        <f t="shared" si="48"/>
        <v>1967</v>
      </c>
      <c r="P252">
        <f t="shared" si="49"/>
        <v>2</v>
      </c>
      <c r="Q252" s="1">
        <v>24504</v>
      </c>
      <c r="R252" s="18">
        <f t="shared" si="50"/>
        <v>196702</v>
      </c>
      <c r="S252" s="1" t="str">
        <f t="shared" si="51"/>
        <v>Normal</v>
      </c>
      <c r="T252" s="2">
        <v>54800</v>
      </c>
      <c r="U252" s="63">
        <f t="shared" si="47"/>
        <v>0</v>
      </c>
      <c r="V252" s="70">
        <f t="shared" si="52"/>
        <v>8947.6004390407161</v>
      </c>
      <c r="W252" s="63">
        <f t="shared" si="53"/>
        <v>18.963206810585202</v>
      </c>
      <c r="X252" s="63">
        <f t="shared" si="54"/>
        <v>0</v>
      </c>
      <c r="Y252" s="70">
        <f>X252*INDEX('WMC Loss McConaughy-GI'!$B$54:$D$65,MATCH('Score Analysis'!P252,'WMC Loss McConaughy-GI'!$E$54:$E$65,0),MATCH('Score Analysis'!S252,'WMC Loss McConaughy-GI'!$B$53:$D$53,0))</f>
        <v>0</v>
      </c>
    </row>
    <row r="253" spans="15:25" x14ac:dyDescent="0.55000000000000004">
      <c r="O253">
        <f t="shared" si="48"/>
        <v>1967</v>
      </c>
      <c r="P253">
        <f t="shared" si="49"/>
        <v>3</v>
      </c>
      <c r="Q253" s="1">
        <v>24532</v>
      </c>
      <c r="R253" s="18">
        <f t="shared" si="50"/>
        <v>196703</v>
      </c>
      <c r="S253" s="1" t="str">
        <f t="shared" si="51"/>
        <v>Normal</v>
      </c>
      <c r="T253" s="2">
        <v>84800</v>
      </c>
      <c r="U253" s="63">
        <f t="shared" si="47"/>
        <v>0</v>
      </c>
      <c r="V253" s="70">
        <f t="shared" si="52"/>
        <v>8928.6372322301304</v>
      </c>
      <c r="W253" s="63">
        <f t="shared" si="53"/>
        <v>0</v>
      </c>
      <c r="X253" s="63">
        <f t="shared" si="54"/>
        <v>8928.6372322301304</v>
      </c>
      <c r="Y253" s="70">
        <f>X253*INDEX('WMC Loss McConaughy-GI'!$B$54:$D$65,MATCH('Score Analysis'!P253,'WMC Loss McConaughy-GI'!$E$54:$E$65,0),MATCH('Score Analysis'!S253,'WMC Loss McConaughy-GI'!$B$53:$D$53,0))</f>
        <v>8525.5059096429832</v>
      </c>
    </row>
    <row r="254" spans="15:25" x14ac:dyDescent="0.55000000000000004">
      <c r="O254">
        <f t="shared" si="48"/>
        <v>1967</v>
      </c>
      <c r="P254">
        <f t="shared" si="49"/>
        <v>4</v>
      </c>
      <c r="Q254" s="1">
        <v>24563</v>
      </c>
      <c r="R254" s="18">
        <f t="shared" si="50"/>
        <v>196704</v>
      </c>
      <c r="S254" s="1" t="str">
        <f t="shared" si="51"/>
        <v>Normal</v>
      </c>
      <c r="T254" s="2">
        <v>76300.000000000015</v>
      </c>
      <c r="U254" s="63">
        <f t="shared" si="47"/>
        <v>0</v>
      </c>
      <c r="V254" s="70">
        <f t="shared" si="52"/>
        <v>0</v>
      </c>
      <c r="W254" s="63">
        <f t="shared" si="53"/>
        <v>0</v>
      </c>
      <c r="X254" s="63">
        <f t="shared" si="54"/>
        <v>0</v>
      </c>
      <c r="Y254" s="70">
        <f>X254*INDEX('WMC Loss McConaughy-GI'!$B$54:$D$65,MATCH('Score Analysis'!P254,'WMC Loss McConaughy-GI'!$E$54:$E$65,0),MATCH('Score Analysis'!S254,'WMC Loss McConaughy-GI'!$B$53:$D$53,0))</f>
        <v>0</v>
      </c>
    </row>
    <row r="255" spans="15:25" x14ac:dyDescent="0.55000000000000004">
      <c r="O255">
        <f t="shared" si="48"/>
        <v>1967</v>
      </c>
      <c r="P255">
        <f t="shared" si="49"/>
        <v>5</v>
      </c>
      <c r="Q255" s="1">
        <v>24593</v>
      </c>
      <c r="R255" s="18">
        <f t="shared" si="50"/>
        <v>196705</v>
      </c>
      <c r="S255" s="1" t="str">
        <f t="shared" si="51"/>
        <v>Normal</v>
      </c>
      <c r="T255" s="2">
        <v>81800</v>
      </c>
      <c r="U255" s="63">
        <f t="shared" si="47"/>
        <v>0</v>
      </c>
      <c r="V255" s="70">
        <f t="shared" si="52"/>
        <v>0</v>
      </c>
      <c r="W255" s="63">
        <f t="shared" si="53"/>
        <v>0</v>
      </c>
      <c r="X255" s="63">
        <f t="shared" si="54"/>
        <v>0</v>
      </c>
      <c r="Y255" s="70">
        <f>X255*INDEX('WMC Loss McConaughy-GI'!$B$54:$D$65,MATCH('Score Analysis'!P255,'WMC Loss McConaughy-GI'!$E$54:$E$65,0),MATCH('Score Analysis'!S255,'WMC Loss McConaughy-GI'!$B$53:$D$53,0))</f>
        <v>0</v>
      </c>
    </row>
    <row r="256" spans="15:25" x14ac:dyDescent="0.55000000000000004">
      <c r="O256">
        <f t="shared" si="48"/>
        <v>1967</v>
      </c>
      <c r="P256">
        <f t="shared" si="49"/>
        <v>6</v>
      </c>
      <c r="Q256" s="1">
        <v>24624</v>
      </c>
      <c r="R256" s="18">
        <f t="shared" si="50"/>
        <v>196706</v>
      </c>
      <c r="S256" s="1" t="str">
        <f t="shared" si="51"/>
        <v>Normal</v>
      </c>
      <c r="T256" s="2">
        <v>0</v>
      </c>
      <c r="U256" s="63">
        <f t="shared" si="47"/>
        <v>0</v>
      </c>
      <c r="V256" s="70">
        <f t="shared" si="52"/>
        <v>0</v>
      </c>
      <c r="W256" s="63">
        <f t="shared" si="53"/>
        <v>0</v>
      </c>
      <c r="X256" s="63">
        <f t="shared" si="54"/>
        <v>0</v>
      </c>
      <c r="Y256" s="70">
        <f>X256*INDEX('WMC Loss McConaughy-GI'!$B$54:$D$65,MATCH('Score Analysis'!P256,'WMC Loss McConaughy-GI'!$E$54:$E$65,0),MATCH('Score Analysis'!S256,'WMC Loss McConaughy-GI'!$B$53:$D$53,0))</f>
        <v>0</v>
      </c>
    </row>
    <row r="257" spans="15:25" x14ac:dyDescent="0.55000000000000004">
      <c r="O257">
        <f t="shared" si="48"/>
        <v>1967</v>
      </c>
      <c r="P257">
        <f t="shared" si="49"/>
        <v>7</v>
      </c>
      <c r="Q257" s="1">
        <v>24654</v>
      </c>
      <c r="R257" s="18">
        <f t="shared" si="50"/>
        <v>196707</v>
      </c>
      <c r="S257" s="1" t="str">
        <f t="shared" si="51"/>
        <v>Normal</v>
      </c>
      <c r="T257" s="2">
        <v>0</v>
      </c>
      <c r="U257" s="63">
        <f t="shared" si="47"/>
        <v>0</v>
      </c>
      <c r="V257" s="70">
        <f t="shared" si="52"/>
        <v>0</v>
      </c>
      <c r="W257" s="63">
        <f t="shared" si="53"/>
        <v>0</v>
      </c>
      <c r="X257" s="63">
        <f t="shared" si="54"/>
        <v>0</v>
      </c>
      <c r="Y257" s="70">
        <f>X257*INDEX('WMC Loss McConaughy-GI'!$B$54:$D$65,MATCH('Score Analysis'!P257,'WMC Loss McConaughy-GI'!$E$54:$E$65,0),MATCH('Score Analysis'!S257,'WMC Loss McConaughy-GI'!$B$53:$D$53,0))</f>
        <v>0</v>
      </c>
    </row>
    <row r="258" spans="15:25" x14ac:dyDescent="0.55000000000000004">
      <c r="O258">
        <f t="shared" si="48"/>
        <v>1967</v>
      </c>
      <c r="P258">
        <f t="shared" si="49"/>
        <v>8</v>
      </c>
      <c r="Q258" s="1">
        <v>24685</v>
      </c>
      <c r="R258" s="18">
        <f t="shared" si="50"/>
        <v>196708</v>
      </c>
      <c r="S258" s="1" t="str">
        <f t="shared" si="51"/>
        <v>Normal</v>
      </c>
      <c r="T258" s="2">
        <v>33900</v>
      </c>
      <c r="U258" s="63">
        <f t="shared" si="47"/>
        <v>0</v>
      </c>
      <c r="V258" s="70">
        <f t="shared" si="52"/>
        <v>0</v>
      </c>
      <c r="W258" s="63">
        <f t="shared" si="53"/>
        <v>0</v>
      </c>
      <c r="X258" s="63">
        <f t="shared" si="54"/>
        <v>0</v>
      </c>
      <c r="Y258" s="70">
        <f>X258*INDEX('WMC Loss McConaughy-GI'!$B$54:$D$65,MATCH('Score Analysis'!P258,'WMC Loss McConaughy-GI'!$E$54:$E$65,0),MATCH('Score Analysis'!S258,'WMC Loss McConaughy-GI'!$B$53:$D$53,0))</f>
        <v>0</v>
      </c>
    </row>
    <row r="259" spans="15:25" x14ac:dyDescent="0.55000000000000004">
      <c r="O259">
        <f t="shared" si="48"/>
        <v>1967</v>
      </c>
      <c r="P259">
        <f t="shared" si="49"/>
        <v>9</v>
      </c>
      <c r="Q259" s="1">
        <v>24716</v>
      </c>
      <c r="R259" s="18">
        <f t="shared" si="50"/>
        <v>196709</v>
      </c>
      <c r="S259" s="1" t="str">
        <f t="shared" si="51"/>
        <v>Normal</v>
      </c>
      <c r="T259" s="2">
        <v>35500</v>
      </c>
      <c r="U259" s="63">
        <f t="shared" si="47"/>
        <v>9019.3515432585282</v>
      </c>
      <c r="V259" s="70">
        <f t="shared" si="52"/>
        <v>9019.3515432585282</v>
      </c>
      <c r="W259" s="63">
        <f t="shared" si="53"/>
        <v>34.212667964227393</v>
      </c>
      <c r="X259" s="63">
        <f t="shared" si="54"/>
        <v>0</v>
      </c>
      <c r="Y259" s="70">
        <f>X259*INDEX('WMC Loss McConaughy-GI'!$B$54:$D$65,MATCH('Score Analysis'!P259,'WMC Loss McConaughy-GI'!$E$54:$E$65,0),MATCH('Score Analysis'!S259,'WMC Loss McConaughy-GI'!$B$53:$D$53,0))</f>
        <v>0</v>
      </c>
    </row>
    <row r="260" spans="15:25" x14ac:dyDescent="0.55000000000000004">
      <c r="O260">
        <f t="shared" si="48"/>
        <v>1967</v>
      </c>
      <c r="P260">
        <f t="shared" si="49"/>
        <v>10</v>
      </c>
      <c r="Q260" s="1">
        <v>24746</v>
      </c>
      <c r="R260" s="18">
        <f t="shared" si="50"/>
        <v>196710</v>
      </c>
      <c r="S260" s="1" t="str">
        <f t="shared" si="51"/>
        <v>Normal</v>
      </c>
      <c r="T260" s="2">
        <v>39100.000000000007</v>
      </c>
      <c r="U260" s="63">
        <f t="shared" si="47"/>
        <v>0</v>
      </c>
      <c r="V260" s="70">
        <f t="shared" si="52"/>
        <v>8985.1388752943003</v>
      </c>
      <c r="W260" s="63">
        <f t="shared" si="53"/>
        <v>20.189933510852754</v>
      </c>
      <c r="X260" s="63">
        <f t="shared" si="54"/>
        <v>0</v>
      </c>
      <c r="Y260" s="70">
        <f>X260*INDEX('WMC Loss McConaughy-GI'!$B$54:$D$65,MATCH('Score Analysis'!P260,'WMC Loss McConaughy-GI'!$E$54:$E$65,0),MATCH('Score Analysis'!S260,'WMC Loss McConaughy-GI'!$B$53:$D$53,0))</f>
        <v>0</v>
      </c>
    </row>
    <row r="261" spans="15:25" x14ac:dyDescent="0.55000000000000004">
      <c r="O261">
        <f t="shared" si="48"/>
        <v>1967</v>
      </c>
      <c r="P261">
        <f t="shared" si="49"/>
        <v>11</v>
      </c>
      <c r="Q261" s="1">
        <v>24777</v>
      </c>
      <c r="R261" s="18">
        <f t="shared" si="50"/>
        <v>196711</v>
      </c>
      <c r="S261" s="1" t="str">
        <f t="shared" si="51"/>
        <v>Normal</v>
      </c>
      <c r="T261" s="2">
        <v>4200.0000000000027</v>
      </c>
      <c r="U261" s="63">
        <f t="shared" si="47"/>
        <v>0</v>
      </c>
      <c r="V261" s="70">
        <f t="shared" si="52"/>
        <v>8964.9489417834484</v>
      </c>
      <c r="W261" s="63">
        <f t="shared" si="53"/>
        <v>9.1712858111915043</v>
      </c>
      <c r="X261" s="63">
        <f t="shared" si="54"/>
        <v>0</v>
      </c>
      <c r="Y261" s="70">
        <f>X261*INDEX('WMC Loss McConaughy-GI'!$B$54:$D$65,MATCH('Score Analysis'!P261,'WMC Loss McConaughy-GI'!$E$54:$E$65,0),MATCH('Score Analysis'!S261,'WMC Loss McConaughy-GI'!$B$53:$D$53,0))</f>
        <v>0</v>
      </c>
    </row>
    <row r="262" spans="15:25" x14ac:dyDescent="0.55000000000000004">
      <c r="O262">
        <f t="shared" si="48"/>
        <v>1967</v>
      </c>
      <c r="P262">
        <f t="shared" si="49"/>
        <v>12</v>
      </c>
      <c r="Q262" s="1">
        <v>24807</v>
      </c>
      <c r="R262" s="18">
        <f t="shared" si="50"/>
        <v>196712</v>
      </c>
      <c r="S262" s="1" t="str">
        <f t="shared" si="51"/>
        <v>Normal</v>
      </c>
      <c r="T262" s="2">
        <v>0</v>
      </c>
      <c r="U262" s="63">
        <f t="shared" si="47"/>
        <v>0</v>
      </c>
      <c r="V262" s="70">
        <f t="shared" si="52"/>
        <v>8955.777655972257</v>
      </c>
      <c r="W262" s="63">
        <f t="shared" si="53"/>
        <v>2.5077676602296908</v>
      </c>
      <c r="X262" s="63">
        <f t="shared" si="54"/>
        <v>0</v>
      </c>
      <c r="Y262" s="70">
        <f>X262*INDEX('WMC Loss McConaughy-GI'!$B$54:$D$65,MATCH('Score Analysis'!P262,'WMC Loss McConaughy-GI'!$E$54:$E$65,0),MATCH('Score Analysis'!S262,'WMC Loss McConaughy-GI'!$B$53:$D$53,0))</f>
        <v>0</v>
      </c>
    </row>
    <row r="263" spans="15:25" x14ac:dyDescent="0.55000000000000004">
      <c r="O263">
        <f t="shared" si="48"/>
        <v>1968</v>
      </c>
      <c r="P263">
        <f t="shared" si="49"/>
        <v>1</v>
      </c>
      <c r="Q263" s="1">
        <v>24838</v>
      </c>
      <c r="R263" s="18">
        <f t="shared" si="50"/>
        <v>196801</v>
      </c>
      <c r="S263" s="1" t="str">
        <f t="shared" si="51"/>
        <v>Normal</v>
      </c>
      <c r="T263" s="2">
        <v>0</v>
      </c>
      <c r="U263" s="63">
        <f t="shared" si="47"/>
        <v>0</v>
      </c>
      <c r="V263" s="70">
        <f t="shared" si="52"/>
        <v>8953.2698883120265</v>
      </c>
      <c r="W263" s="63">
        <f t="shared" si="53"/>
        <v>5.6694492713103681</v>
      </c>
      <c r="X263" s="63">
        <f t="shared" si="54"/>
        <v>0</v>
      </c>
      <c r="Y263" s="70">
        <f>X263*INDEX('WMC Loss McConaughy-GI'!$B$54:$D$65,MATCH('Score Analysis'!P263,'WMC Loss McConaughy-GI'!$E$54:$E$65,0),MATCH('Score Analysis'!S263,'WMC Loss McConaughy-GI'!$B$53:$D$53,0))</f>
        <v>0</v>
      </c>
    </row>
    <row r="264" spans="15:25" x14ac:dyDescent="0.55000000000000004">
      <c r="O264">
        <f t="shared" si="48"/>
        <v>1968</v>
      </c>
      <c r="P264">
        <f t="shared" si="49"/>
        <v>2</v>
      </c>
      <c r="Q264" s="1">
        <v>24869</v>
      </c>
      <c r="R264" s="18">
        <f t="shared" si="50"/>
        <v>196802</v>
      </c>
      <c r="S264" s="1" t="str">
        <f t="shared" si="51"/>
        <v>Normal</v>
      </c>
      <c r="T264" s="2">
        <v>37800</v>
      </c>
      <c r="U264" s="63">
        <f t="shared" si="47"/>
        <v>0</v>
      </c>
      <c r="V264" s="70">
        <f t="shared" si="52"/>
        <v>8947.6004390407161</v>
      </c>
      <c r="W264" s="63">
        <f t="shared" si="53"/>
        <v>18.963206810585202</v>
      </c>
      <c r="X264" s="63">
        <f t="shared" si="54"/>
        <v>0</v>
      </c>
      <c r="Y264" s="70">
        <f>X264*INDEX('WMC Loss McConaughy-GI'!$B$54:$D$65,MATCH('Score Analysis'!P264,'WMC Loss McConaughy-GI'!$E$54:$E$65,0),MATCH('Score Analysis'!S264,'WMC Loss McConaughy-GI'!$B$53:$D$53,0))</f>
        <v>0</v>
      </c>
    </row>
    <row r="265" spans="15:25" x14ac:dyDescent="0.55000000000000004">
      <c r="O265">
        <f t="shared" si="48"/>
        <v>1968</v>
      </c>
      <c r="P265">
        <f t="shared" si="49"/>
        <v>3</v>
      </c>
      <c r="Q265" s="1">
        <v>24898</v>
      </c>
      <c r="R265" s="18">
        <f t="shared" si="50"/>
        <v>196803</v>
      </c>
      <c r="S265" s="1" t="str">
        <f t="shared" si="51"/>
        <v>Normal</v>
      </c>
      <c r="T265" s="2">
        <v>72300</v>
      </c>
      <c r="U265" s="63">
        <f t="shared" si="47"/>
        <v>0</v>
      </c>
      <c r="V265" s="70">
        <f t="shared" si="52"/>
        <v>8928.6372322301304</v>
      </c>
      <c r="W265" s="63">
        <f t="shared" si="53"/>
        <v>0</v>
      </c>
      <c r="X265" s="63">
        <f t="shared" si="54"/>
        <v>8928.6372322301304</v>
      </c>
      <c r="Y265" s="70">
        <f>X265*INDEX('WMC Loss McConaughy-GI'!$B$54:$D$65,MATCH('Score Analysis'!P265,'WMC Loss McConaughy-GI'!$E$54:$E$65,0),MATCH('Score Analysis'!S265,'WMC Loss McConaughy-GI'!$B$53:$D$53,0))</f>
        <v>8525.5059096429832</v>
      </c>
    </row>
    <row r="266" spans="15:25" x14ac:dyDescent="0.55000000000000004">
      <c r="O266">
        <f t="shared" si="48"/>
        <v>1968</v>
      </c>
      <c r="P266">
        <f t="shared" si="49"/>
        <v>4</v>
      </c>
      <c r="Q266" s="1">
        <v>24929</v>
      </c>
      <c r="R266" s="18">
        <f t="shared" si="50"/>
        <v>196804</v>
      </c>
      <c r="S266" s="1" t="str">
        <f t="shared" si="51"/>
        <v>Normal</v>
      </c>
      <c r="T266" s="2">
        <v>37600.000000000007</v>
      </c>
      <c r="U266" s="63">
        <f t="shared" si="47"/>
        <v>0</v>
      </c>
      <c r="V266" s="70">
        <f t="shared" si="52"/>
        <v>0</v>
      </c>
      <c r="W266" s="63">
        <f t="shared" si="53"/>
        <v>0</v>
      </c>
      <c r="X266" s="63">
        <f t="shared" si="54"/>
        <v>0</v>
      </c>
      <c r="Y266" s="70">
        <f>X266*INDEX('WMC Loss McConaughy-GI'!$B$54:$D$65,MATCH('Score Analysis'!P266,'WMC Loss McConaughy-GI'!$E$54:$E$65,0),MATCH('Score Analysis'!S266,'WMC Loss McConaughy-GI'!$B$53:$D$53,0))</f>
        <v>0</v>
      </c>
    </row>
    <row r="267" spans="15:25" x14ac:dyDescent="0.55000000000000004">
      <c r="O267">
        <f t="shared" si="48"/>
        <v>1968</v>
      </c>
      <c r="P267">
        <f t="shared" si="49"/>
        <v>5</v>
      </c>
      <c r="Q267" s="1">
        <v>24959</v>
      </c>
      <c r="R267" s="18">
        <f t="shared" si="50"/>
        <v>196805</v>
      </c>
      <c r="S267" s="1" t="str">
        <f t="shared" si="51"/>
        <v>Normal</v>
      </c>
      <c r="T267" s="2">
        <v>77300</v>
      </c>
      <c r="U267" s="63">
        <f t="shared" ref="U267:U330" si="55">IF(P267=9,INDEX($I$11:$I$58,MATCH(O267,$A$11:$A$58,0)),0)</f>
        <v>0</v>
      </c>
      <c r="V267" s="70">
        <f t="shared" si="52"/>
        <v>0</v>
      </c>
      <c r="W267" s="63">
        <f t="shared" si="53"/>
        <v>0</v>
      </c>
      <c r="X267" s="63">
        <f t="shared" si="54"/>
        <v>0</v>
      </c>
      <c r="Y267" s="70">
        <f>X267*INDEX('WMC Loss McConaughy-GI'!$B$54:$D$65,MATCH('Score Analysis'!P267,'WMC Loss McConaughy-GI'!$E$54:$E$65,0),MATCH('Score Analysis'!S267,'WMC Loss McConaughy-GI'!$B$53:$D$53,0))</f>
        <v>0</v>
      </c>
    </row>
    <row r="268" spans="15:25" x14ac:dyDescent="0.55000000000000004">
      <c r="O268">
        <f t="shared" ref="O268:O331" si="56">YEAR(Q268)</f>
        <v>1968</v>
      </c>
      <c r="P268">
        <f t="shared" ref="P268:P331" si="57">MONTH(Q268)</f>
        <v>6</v>
      </c>
      <c r="Q268" s="1">
        <v>24990</v>
      </c>
      <c r="R268" s="18">
        <f t="shared" ref="R268:R331" si="58">YEAR(Q268)*100+MONTH(Q268)</f>
        <v>196806</v>
      </c>
      <c r="S268" s="1" t="str">
        <f t="shared" ref="S268:S331" si="59">INDEX($B$11:$B$58,MATCH(O268,$A$11:$A$59,0))</f>
        <v>Normal</v>
      </c>
      <c r="T268" s="2">
        <v>87199.999999999985</v>
      </c>
      <c r="U268" s="63">
        <f t="shared" si="55"/>
        <v>0</v>
      </c>
      <c r="V268" s="70">
        <f t="shared" si="52"/>
        <v>0</v>
      </c>
      <c r="W268" s="63">
        <f t="shared" si="53"/>
        <v>0</v>
      </c>
      <c r="X268" s="63">
        <f t="shared" si="54"/>
        <v>0</v>
      </c>
      <c r="Y268" s="70">
        <f>X268*INDEX('WMC Loss McConaughy-GI'!$B$54:$D$65,MATCH('Score Analysis'!P268,'WMC Loss McConaughy-GI'!$E$54:$E$65,0),MATCH('Score Analysis'!S268,'WMC Loss McConaughy-GI'!$B$53:$D$53,0))</f>
        <v>0</v>
      </c>
    </row>
    <row r="269" spans="15:25" x14ac:dyDescent="0.55000000000000004">
      <c r="O269">
        <f t="shared" si="56"/>
        <v>1968</v>
      </c>
      <c r="P269">
        <f t="shared" si="57"/>
        <v>7</v>
      </c>
      <c r="Q269" s="1">
        <v>25020</v>
      </c>
      <c r="R269" s="18">
        <f t="shared" si="58"/>
        <v>196807</v>
      </c>
      <c r="S269" s="1" t="str">
        <f t="shared" si="59"/>
        <v>Normal</v>
      </c>
      <c r="T269" s="2">
        <v>24199.999999999996</v>
      </c>
      <c r="U269" s="63">
        <f t="shared" si="55"/>
        <v>0</v>
      </c>
      <c r="V269" s="70">
        <f t="shared" ref="V269:V332" si="60">V268+U269-W268-X268</f>
        <v>0</v>
      </c>
      <c r="W269" s="63">
        <f t="shared" si="53"/>
        <v>0</v>
      </c>
      <c r="X269" s="63">
        <f t="shared" si="54"/>
        <v>0</v>
      </c>
      <c r="Y269" s="70">
        <f>X269*INDEX('WMC Loss McConaughy-GI'!$B$54:$D$65,MATCH('Score Analysis'!P269,'WMC Loss McConaughy-GI'!$E$54:$E$65,0),MATCH('Score Analysis'!S269,'WMC Loss McConaughy-GI'!$B$53:$D$53,0))</f>
        <v>0</v>
      </c>
    </row>
    <row r="270" spans="15:25" x14ac:dyDescent="0.55000000000000004">
      <c r="O270">
        <f t="shared" si="56"/>
        <v>1968</v>
      </c>
      <c r="P270">
        <f t="shared" si="57"/>
        <v>8</v>
      </c>
      <c r="Q270" s="1">
        <v>25051</v>
      </c>
      <c r="R270" s="18">
        <f t="shared" si="58"/>
        <v>196808</v>
      </c>
      <c r="S270" s="1" t="str">
        <f t="shared" si="59"/>
        <v>Normal</v>
      </c>
      <c r="T270" s="2">
        <v>20900</v>
      </c>
      <c r="U270" s="63">
        <f t="shared" si="55"/>
        <v>0</v>
      </c>
      <c r="V270" s="70">
        <f t="shared" si="60"/>
        <v>0</v>
      </c>
      <c r="W270" s="63">
        <f t="shared" si="53"/>
        <v>0</v>
      </c>
      <c r="X270" s="63">
        <f t="shared" si="54"/>
        <v>0</v>
      </c>
      <c r="Y270" s="70">
        <f>X270*INDEX('WMC Loss McConaughy-GI'!$B$54:$D$65,MATCH('Score Analysis'!P270,'WMC Loss McConaughy-GI'!$E$54:$E$65,0),MATCH('Score Analysis'!S270,'WMC Loss McConaughy-GI'!$B$53:$D$53,0))</f>
        <v>0</v>
      </c>
    </row>
    <row r="271" spans="15:25" x14ac:dyDescent="0.55000000000000004">
      <c r="O271">
        <f t="shared" si="56"/>
        <v>1968</v>
      </c>
      <c r="P271">
        <f t="shared" si="57"/>
        <v>9</v>
      </c>
      <c r="Q271" s="1">
        <v>25082</v>
      </c>
      <c r="R271" s="18">
        <f t="shared" si="58"/>
        <v>196809</v>
      </c>
      <c r="S271" s="1" t="str">
        <f t="shared" si="59"/>
        <v>Normal</v>
      </c>
      <c r="T271" s="2">
        <v>35600</v>
      </c>
      <c r="U271" s="63">
        <f t="shared" si="55"/>
        <v>9019.3515432585282</v>
      </c>
      <c r="V271" s="70">
        <f t="shared" si="60"/>
        <v>9019.3515432585282</v>
      </c>
      <c r="W271" s="63">
        <f t="shared" si="53"/>
        <v>34.212667964227393</v>
      </c>
      <c r="X271" s="63">
        <f t="shared" si="54"/>
        <v>0</v>
      </c>
      <c r="Y271" s="70">
        <f>X271*INDEX('WMC Loss McConaughy-GI'!$B$54:$D$65,MATCH('Score Analysis'!P271,'WMC Loss McConaughy-GI'!$E$54:$E$65,0),MATCH('Score Analysis'!S271,'WMC Loss McConaughy-GI'!$B$53:$D$53,0))</f>
        <v>0</v>
      </c>
    </row>
    <row r="272" spans="15:25" x14ac:dyDescent="0.55000000000000004">
      <c r="O272">
        <f t="shared" si="56"/>
        <v>1968</v>
      </c>
      <c r="P272">
        <f t="shared" si="57"/>
        <v>10</v>
      </c>
      <c r="Q272" s="1">
        <v>25112</v>
      </c>
      <c r="R272" s="18">
        <f t="shared" si="58"/>
        <v>196810</v>
      </c>
      <c r="S272" s="1" t="str">
        <f t="shared" si="59"/>
        <v>Normal</v>
      </c>
      <c r="T272" s="2">
        <v>45000</v>
      </c>
      <c r="U272" s="63">
        <f t="shared" si="55"/>
        <v>0</v>
      </c>
      <c r="V272" s="70">
        <f t="shared" si="60"/>
        <v>8985.1388752943003</v>
      </c>
      <c r="W272" s="63">
        <f t="shared" si="53"/>
        <v>20.189933510852754</v>
      </c>
      <c r="X272" s="63">
        <f t="shared" si="54"/>
        <v>0</v>
      </c>
      <c r="Y272" s="70">
        <f>X272*INDEX('WMC Loss McConaughy-GI'!$B$54:$D$65,MATCH('Score Analysis'!P272,'WMC Loss McConaughy-GI'!$E$54:$E$65,0),MATCH('Score Analysis'!S272,'WMC Loss McConaughy-GI'!$B$53:$D$53,0))</f>
        <v>0</v>
      </c>
    </row>
    <row r="273" spans="15:25" x14ac:dyDescent="0.55000000000000004">
      <c r="O273">
        <f t="shared" si="56"/>
        <v>1968</v>
      </c>
      <c r="P273">
        <f t="shared" si="57"/>
        <v>11</v>
      </c>
      <c r="Q273" s="1">
        <v>25143</v>
      </c>
      <c r="R273" s="18">
        <f t="shared" si="58"/>
        <v>196811</v>
      </c>
      <c r="S273" s="1" t="str">
        <f t="shared" si="59"/>
        <v>Normal</v>
      </c>
      <c r="T273" s="2">
        <v>0</v>
      </c>
      <c r="U273" s="63">
        <f t="shared" si="55"/>
        <v>0</v>
      </c>
      <c r="V273" s="70">
        <f t="shared" si="60"/>
        <v>8964.9489417834484</v>
      </c>
      <c r="W273" s="63">
        <f t="shared" si="53"/>
        <v>9.1712858111915043</v>
      </c>
      <c r="X273" s="63">
        <f t="shared" si="54"/>
        <v>0</v>
      </c>
      <c r="Y273" s="70">
        <f>X273*INDEX('WMC Loss McConaughy-GI'!$B$54:$D$65,MATCH('Score Analysis'!P273,'WMC Loss McConaughy-GI'!$E$54:$E$65,0),MATCH('Score Analysis'!S273,'WMC Loss McConaughy-GI'!$B$53:$D$53,0))</f>
        <v>0</v>
      </c>
    </row>
    <row r="274" spans="15:25" x14ac:dyDescent="0.55000000000000004">
      <c r="O274">
        <f t="shared" si="56"/>
        <v>1968</v>
      </c>
      <c r="P274">
        <f t="shared" si="57"/>
        <v>12</v>
      </c>
      <c r="Q274" s="1">
        <v>25173</v>
      </c>
      <c r="R274" s="18">
        <f t="shared" si="58"/>
        <v>196812</v>
      </c>
      <c r="S274" s="1" t="str">
        <f t="shared" si="59"/>
        <v>Normal</v>
      </c>
      <c r="T274" s="2">
        <v>3000</v>
      </c>
      <c r="U274" s="63">
        <f t="shared" si="55"/>
        <v>0</v>
      </c>
      <c r="V274" s="70">
        <f t="shared" si="60"/>
        <v>8955.777655972257</v>
      </c>
      <c r="W274" s="63">
        <f t="shared" si="53"/>
        <v>2.5077676602296908</v>
      </c>
      <c r="X274" s="63">
        <f t="shared" si="54"/>
        <v>0</v>
      </c>
      <c r="Y274" s="70">
        <f>X274*INDEX('WMC Loss McConaughy-GI'!$B$54:$D$65,MATCH('Score Analysis'!P274,'WMC Loss McConaughy-GI'!$E$54:$E$65,0),MATCH('Score Analysis'!S274,'WMC Loss McConaughy-GI'!$B$53:$D$53,0))</f>
        <v>0</v>
      </c>
    </row>
    <row r="275" spans="15:25" x14ac:dyDescent="0.55000000000000004">
      <c r="O275">
        <f t="shared" si="56"/>
        <v>1969</v>
      </c>
      <c r="P275">
        <f t="shared" si="57"/>
        <v>1</v>
      </c>
      <c r="Q275" s="1">
        <v>25204</v>
      </c>
      <c r="R275" s="18">
        <f t="shared" si="58"/>
        <v>196901</v>
      </c>
      <c r="S275" s="1" t="str">
        <f t="shared" si="59"/>
        <v>Normal</v>
      </c>
      <c r="T275" s="2">
        <v>0</v>
      </c>
      <c r="U275" s="63">
        <f t="shared" si="55"/>
        <v>0</v>
      </c>
      <c r="V275" s="70">
        <f t="shared" si="60"/>
        <v>8953.2698883120265</v>
      </c>
      <c r="W275" s="63">
        <f t="shared" si="53"/>
        <v>5.6694492713103681</v>
      </c>
      <c r="X275" s="63">
        <f t="shared" si="54"/>
        <v>0</v>
      </c>
      <c r="Y275" s="70">
        <f>X275*INDEX('WMC Loss McConaughy-GI'!$B$54:$D$65,MATCH('Score Analysis'!P275,'WMC Loss McConaughy-GI'!$E$54:$E$65,0),MATCH('Score Analysis'!S275,'WMC Loss McConaughy-GI'!$B$53:$D$53,0))</f>
        <v>0</v>
      </c>
    </row>
    <row r="276" spans="15:25" x14ac:dyDescent="0.55000000000000004">
      <c r="O276">
        <f t="shared" si="56"/>
        <v>1969</v>
      </c>
      <c r="P276">
        <f t="shared" si="57"/>
        <v>2</v>
      </c>
      <c r="Q276" s="1">
        <v>25235</v>
      </c>
      <c r="R276" s="18">
        <f t="shared" si="58"/>
        <v>196902</v>
      </c>
      <c r="S276" s="1" t="str">
        <f t="shared" si="59"/>
        <v>Normal</v>
      </c>
      <c r="T276" s="2">
        <v>40900.000000000007</v>
      </c>
      <c r="U276" s="63">
        <f t="shared" si="55"/>
        <v>0</v>
      </c>
      <c r="V276" s="70">
        <f t="shared" si="60"/>
        <v>8947.6004390407161</v>
      </c>
      <c r="W276" s="63">
        <f t="shared" ref="W276:W339" si="61">(V276-X276)*INDEX($M$12:$M$23,MATCH(P276,$K$12:$K$23,0))</f>
        <v>18.963206810585202</v>
      </c>
      <c r="X276" s="63">
        <f t="shared" ref="X276:X339" si="62">IF(OR(P276&lt;3,P276&gt;8),0,IF(T276&gt;0,MIN(V276,T276),0))</f>
        <v>0</v>
      </c>
      <c r="Y276" s="70">
        <f>X276*INDEX('WMC Loss McConaughy-GI'!$B$54:$D$65,MATCH('Score Analysis'!P276,'WMC Loss McConaughy-GI'!$E$54:$E$65,0),MATCH('Score Analysis'!S276,'WMC Loss McConaughy-GI'!$B$53:$D$53,0))</f>
        <v>0</v>
      </c>
    </row>
    <row r="277" spans="15:25" x14ac:dyDescent="0.55000000000000004">
      <c r="O277">
        <f t="shared" si="56"/>
        <v>1969</v>
      </c>
      <c r="P277">
        <f t="shared" si="57"/>
        <v>3</v>
      </c>
      <c r="Q277" s="1">
        <v>25263</v>
      </c>
      <c r="R277" s="18">
        <f t="shared" si="58"/>
        <v>196903</v>
      </c>
      <c r="S277" s="1" t="str">
        <f t="shared" si="59"/>
        <v>Normal</v>
      </c>
      <c r="T277" s="2">
        <v>0</v>
      </c>
      <c r="U277" s="63">
        <f t="shared" si="55"/>
        <v>0</v>
      </c>
      <c r="V277" s="70">
        <f t="shared" si="60"/>
        <v>8928.6372322301304</v>
      </c>
      <c r="W277" s="63">
        <f t="shared" si="61"/>
        <v>20.329357828518233</v>
      </c>
      <c r="X277" s="63">
        <f t="shared" si="62"/>
        <v>0</v>
      </c>
      <c r="Y277" s="70">
        <f>X277*INDEX('WMC Loss McConaughy-GI'!$B$54:$D$65,MATCH('Score Analysis'!P277,'WMC Loss McConaughy-GI'!$E$54:$E$65,0),MATCH('Score Analysis'!S277,'WMC Loss McConaughy-GI'!$B$53:$D$53,0))</f>
        <v>0</v>
      </c>
    </row>
    <row r="278" spans="15:25" x14ac:dyDescent="0.55000000000000004">
      <c r="O278">
        <f t="shared" si="56"/>
        <v>1969</v>
      </c>
      <c r="P278">
        <f t="shared" si="57"/>
        <v>4</v>
      </c>
      <c r="Q278" s="1">
        <v>25294</v>
      </c>
      <c r="R278" s="18">
        <f t="shared" si="58"/>
        <v>196904</v>
      </c>
      <c r="S278" s="1" t="str">
        <f t="shared" si="59"/>
        <v>Normal</v>
      </c>
      <c r="T278" s="2">
        <v>23100.000000000007</v>
      </c>
      <c r="U278" s="63">
        <f t="shared" si="55"/>
        <v>0</v>
      </c>
      <c r="V278" s="70">
        <f t="shared" si="60"/>
        <v>8908.3078744016129</v>
      </c>
      <c r="W278" s="63">
        <f t="shared" si="61"/>
        <v>0</v>
      </c>
      <c r="X278" s="63">
        <f t="shared" si="62"/>
        <v>8908.3078744016129</v>
      </c>
      <c r="Y278" s="70">
        <f>X278*INDEX('WMC Loss McConaughy-GI'!$B$54:$D$65,MATCH('Score Analysis'!P278,'WMC Loss McConaughy-GI'!$E$54:$E$65,0),MATCH('Score Analysis'!S278,'WMC Loss McConaughy-GI'!$B$53:$D$53,0))</f>
        <v>8250.0049819971628</v>
      </c>
    </row>
    <row r="279" spans="15:25" x14ac:dyDescent="0.55000000000000004">
      <c r="O279">
        <f t="shared" si="56"/>
        <v>1969</v>
      </c>
      <c r="P279">
        <f t="shared" si="57"/>
        <v>5</v>
      </c>
      <c r="Q279" s="1">
        <v>25324</v>
      </c>
      <c r="R279" s="18">
        <f t="shared" si="58"/>
        <v>196905</v>
      </c>
      <c r="S279" s="1" t="str">
        <f t="shared" si="59"/>
        <v>Normal</v>
      </c>
      <c r="T279" s="2">
        <v>1400.0000000000057</v>
      </c>
      <c r="U279" s="63">
        <f t="shared" si="55"/>
        <v>0</v>
      </c>
      <c r="V279" s="70">
        <f t="shared" si="60"/>
        <v>0</v>
      </c>
      <c r="W279" s="63">
        <f t="shared" si="61"/>
        <v>0</v>
      </c>
      <c r="X279" s="63">
        <f t="shared" si="62"/>
        <v>0</v>
      </c>
      <c r="Y279" s="70">
        <f>X279*INDEX('WMC Loss McConaughy-GI'!$B$54:$D$65,MATCH('Score Analysis'!P279,'WMC Loss McConaughy-GI'!$E$54:$E$65,0),MATCH('Score Analysis'!S279,'WMC Loss McConaughy-GI'!$B$53:$D$53,0))</f>
        <v>0</v>
      </c>
    </row>
    <row r="280" spans="15:25" x14ac:dyDescent="0.55000000000000004">
      <c r="O280">
        <f t="shared" si="56"/>
        <v>1969</v>
      </c>
      <c r="P280">
        <f t="shared" si="57"/>
        <v>6</v>
      </c>
      <c r="Q280" s="1">
        <v>25355</v>
      </c>
      <c r="R280" s="18">
        <f t="shared" si="58"/>
        <v>196906</v>
      </c>
      <c r="S280" s="1" t="str">
        <f t="shared" si="59"/>
        <v>Normal</v>
      </c>
      <c r="T280" s="2">
        <v>25399.999999999978</v>
      </c>
      <c r="U280" s="63">
        <f t="shared" si="55"/>
        <v>0</v>
      </c>
      <c r="V280" s="70">
        <f t="shared" si="60"/>
        <v>0</v>
      </c>
      <c r="W280" s="63">
        <f t="shared" si="61"/>
        <v>0</v>
      </c>
      <c r="X280" s="63">
        <f t="shared" si="62"/>
        <v>0</v>
      </c>
      <c r="Y280" s="70">
        <f>X280*INDEX('WMC Loss McConaughy-GI'!$B$54:$D$65,MATCH('Score Analysis'!P280,'WMC Loss McConaughy-GI'!$E$54:$E$65,0),MATCH('Score Analysis'!S280,'WMC Loss McConaughy-GI'!$B$53:$D$53,0))</f>
        <v>0</v>
      </c>
    </row>
    <row r="281" spans="15:25" x14ac:dyDescent="0.55000000000000004">
      <c r="O281">
        <f t="shared" si="56"/>
        <v>1969</v>
      </c>
      <c r="P281">
        <f t="shared" si="57"/>
        <v>7</v>
      </c>
      <c r="Q281" s="1">
        <v>25385</v>
      </c>
      <c r="R281" s="18">
        <f t="shared" si="58"/>
        <v>196907</v>
      </c>
      <c r="S281" s="1" t="str">
        <f t="shared" si="59"/>
        <v>Normal</v>
      </c>
      <c r="T281" s="2">
        <v>0</v>
      </c>
      <c r="U281" s="63">
        <f t="shared" si="55"/>
        <v>0</v>
      </c>
      <c r="V281" s="70">
        <f t="shared" si="60"/>
        <v>0</v>
      </c>
      <c r="W281" s="63">
        <f t="shared" si="61"/>
        <v>0</v>
      </c>
      <c r="X281" s="63">
        <f t="shared" si="62"/>
        <v>0</v>
      </c>
      <c r="Y281" s="70">
        <f>X281*INDEX('WMC Loss McConaughy-GI'!$B$54:$D$65,MATCH('Score Analysis'!P281,'WMC Loss McConaughy-GI'!$E$54:$E$65,0),MATCH('Score Analysis'!S281,'WMC Loss McConaughy-GI'!$B$53:$D$53,0))</f>
        <v>0</v>
      </c>
    </row>
    <row r="282" spans="15:25" x14ac:dyDescent="0.55000000000000004">
      <c r="O282">
        <f t="shared" si="56"/>
        <v>1969</v>
      </c>
      <c r="P282">
        <f t="shared" si="57"/>
        <v>8</v>
      </c>
      <c r="Q282" s="1">
        <v>25416</v>
      </c>
      <c r="R282" s="18">
        <f t="shared" si="58"/>
        <v>196908</v>
      </c>
      <c r="S282" s="1" t="str">
        <f t="shared" si="59"/>
        <v>Normal</v>
      </c>
      <c r="T282" s="2">
        <v>24299.999999999996</v>
      </c>
      <c r="U282" s="63">
        <f t="shared" si="55"/>
        <v>0</v>
      </c>
      <c r="V282" s="70">
        <f t="shared" si="60"/>
        <v>0</v>
      </c>
      <c r="W282" s="63">
        <f t="shared" si="61"/>
        <v>0</v>
      </c>
      <c r="X282" s="63">
        <f t="shared" si="62"/>
        <v>0</v>
      </c>
      <c r="Y282" s="70">
        <f>X282*INDEX('WMC Loss McConaughy-GI'!$B$54:$D$65,MATCH('Score Analysis'!P282,'WMC Loss McConaughy-GI'!$E$54:$E$65,0),MATCH('Score Analysis'!S282,'WMC Loss McConaughy-GI'!$B$53:$D$53,0))</f>
        <v>0</v>
      </c>
    </row>
    <row r="283" spans="15:25" x14ac:dyDescent="0.55000000000000004">
      <c r="O283">
        <f t="shared" si="56"/>
        <v>1969</v>
      </c>
      <c r="P283">
        <f t="shared" si="57"/>
        <v>9</v>
      </c>
      <c r="Q283" s="1">
        <v>25447</v>
      </c>
      <c r="R283" s="18">
        <f t="shared" si="58"/>
        <v>196909</v>
      </c>
      <c r="S283" s="1" t="str">
        <f t="shared" si="59"/>
        <v>Normal</v>
      </c>
      <c r="T283" s="2">
        <v>17799.999999999996</v>
      </c>
      <c r="U283" s="63">
        <f t="shared" si="55"/>
        <v>9019.3515432585282</v>
      </c>
      <c r="V283" s="70">
        <f t="shared" si="60"/>
        <v>9019.3515432585282</v>
      </c>
      <c r="W283" s="63">
        <f t="shared" si="61"/>
        <v>34.212667964227393</v>
      </c>
      <c r="X283" s="63">
        <f t="shared" si="62"/>
        <v>0</v>
      </c>
      <c r="Y283" s="70">
        <f>X283*INDEX('WMC Loss McConaughy-GI'!$B$54:$D$65,MATCH('Score Analysis'!P283,'WMC Loss McConaughy-GI'!$E$54:$E$65,0),MATCH('Score Analysis'!S283,'WMC Loss McConaughy-GI'!$B$53:$D$53,0))</f>
        <v>0</v>
      </c>
    </row>
    <row r="284" spans="15:25" x14ac:dyDescent="0.55000000000000004">
      <c r="O284">
        <f t="shared" si="56"/>
        <v>1969</v>
      </c>
      <c r="P284">
        <f t="shared" si="57"/>
        <v>10</v>
      </c>
      <c r="Q284" s="1">
        <v>25477</v>
      </c>
      <c r="R284" s="18">
        <f t="shared" si="58"/>
        <v>196910</v>
      </c>
      <c r="S284" s="1" t="str">
        <f t="shared" si="59"/>
        <v>Normal</v>
      </c>
      <c r="T284" s="2">
        <v>14900.000000000005</v>
      </c>
      <c r="U284" s="63">
        <f t="shared" si="55"/>
        <v>0</v>
      </c>
      <c r="V284" s="70">
        <f t="shared" si="60"/>
        <v>8985.1388752943003</v>
      </c>
      <c r="W284" s="63">
        <f t="shared" si="61"/>
        <v>20.189933510852754</v>
      </c>
      <c r="X284" s="63">
        <f t="shared" si="62"/>
        <v>0</v>
      </c>
      <c r="Y284" s="70">
        <f>X284*INDEX('WMC Loss McConaughy-GI'!$B$54:$D$65,MATCH('Score Analysis'!P284,'WMC Loss McConaughy-GI'!$E$54:$E$65,0),MATCH('Score Analysis'!S284,'WMC Loss McConaughy-GI'!$B$53:$D$53,0))</f>
        <v>0</v>
      </c>
    </row>
    <row r="285" spans="15:25" x14ac:dyDescent="0.55000000000000004">
      <c r="O285">
        <f t="shared" si="56"/>
        <v>1969</v>
      </c>
      <c r="P285">
        <f t="shared" si="57"/>
        <v>11</v>
      </c>
      <c r="Q285" s="1">
        <v>25508</v>
      </c>
      <c r="R285" s="18">
        <f t="shared" si="58"/>
        <v>196911</v>
      </c>
      <c r="S285" s="1" t="str">
        <f t="shared" si="59"/>
        <v>Normal</v>
      </c>
      <c r="T285" s="2">
        <v>0</v>
      </c>
      <c r="U285" s="63">
        <f t="shared" si="55"/>
        <v>0</v>
      </c>
      <c r="V285" s="70">
        <f t="shared" si="60"/>
        <v>8964.9489417834484</v>
      </c>
      <c r="W285" s="63">
        <f t="shared" si="61"/>
        <v>9.1712858111915043</v>
      </c>
      <c r="X285" s="63">
        <f t="shared" si="62"/>
        <v>0</v>
      </c>
      <c r="Y285" s="70">
        <f>X285*INDEX('WMC Loss McConaughy-GI'!$B$54:$D$65,MATCH('Score Analysis'!P285,'WMC Loss McConaughy-GI'!$E$54:$E$65,0),MATCH('Score Analysis'!S285,'WMC Loss McConaughy-GI'!$B$53:$D$53,0))</f>
        <v>0</v>
      </c>
    </row>
    <row r="286" spans="15:25" x14ac:dyDescent="0.55000000000000004">
      <c r="O286">
        <f t="shared" si="56"/>
        <v>1969</v>
      </c>
      <c r="P286">
        <f t="shared" si="57"/>
        <v>12</v>
      </c>
      <c r="Q286" s="1">
        <v>25538</v>
      </c>
      <c r="R286" s="18">
        <f t="shared" si="58"/>
        <v>196912</v>
      </c>
      <c r="S286" s="1" t="str">
        <f t="shared" si="59"/>
        <v>Normal</v>
      </c>
      <c r="T286" s="2">
        <v>0</v>
      </c>
      <c r="U286" s="63">
        <f t="shared" si="55"/>
        <v>0</v>
      </c>
      <c r="V286" s="70">
        <f t="shared" si="60"/>
        <v>8955.777655972257</v>
      </c>
      <c r="W286" s="63">
        <f t="shared" si="61"/>
        <v>2.5077676602296908</v>
      </c>
      <c r="X286" s="63">
        <f t="shared" si="62"/>
        <v>0</v>
      </c>
      <c r="Y286" s="70">
        <f>X286*INDEX('WMC Loss McConaughy-GI'!$B$54:$D$65,MATCH('Score Analysis'!P286,'WMC Loss McConaughy-GI'!$E$54:$E$65,0),MATCH('Score Analysis'!S286,'WMC Loss McConaughy-GI'!$B$53:$D$53,0))</f>
        <v>0</v>
      </c>
    </row>
    <row r="287" spans="15:25" x14ac:dyDescent="0.55000000000000004">
      <c r="O287">
        <f t="shared" si="56"/>
        <v>1970</v>
      </c>
      <c r="P287">
        <f t="shared" si="57"/>
        <v>1</v>
      </c>
      <c r="Q287" s="1">
        <v>25569</v>
      </c>
      <c r="R287" s="18">
        <f t="shared" si="58"/>
        <v>197001</v>
      </c>
      <c r="S287" s="1" t="str">
        <f t="shared" si="59"/>
        <v>Wet</v>
      </c>
      <c r="T287" s="2">
        <v>0</v>
      </c>
      <c r="U287" s="63">
        <f t="shared" si="55"/>
        <v>0</v>
      </c>
      <c r="V287" s="70">
        <f t="shared" si="60"/>
        <v>8953.2698883120265</v>
      </c>
      <c r="W287" s="63">
        <f t="shared" si="61"/>
        <v>5.6694492713103681</v>
      </c>
      <c r="X287" s="63">
        <f t="shared" si="62"/>
        <v>0</v>
      </c>
      <c r="Y287" s="70">
        <f>X287*INDEX('WMC Loss McConaughy-GI'!$B$54:$D$65,MATCH('Score Analysis'!P287,'WMC Loss McConaughy-GI'!$E$54:$E$65,0),MATCH('Score Analysis'!S287,'WMC Loss McConaughy-GI'!$B$53:$D$53,0))</f>
        <v>0</v>
      </c>
    </row>
    <row r="288" spans="15:25" x14ac:dyDescent="0.55000000000000004">
      <c r="O288">
        <f t="shared" si="56"/>
        <v>1970</v>
      </c>
      <c r="P288">
        <f t="shared" si="57"/>
        <v>2</v>
      </c>
      <c r="Q288" s="1">
        <v>25600</v>
      </c>
      <c r="R288" s="18">
        <f t="shared" si="58"/>
        <v>197002</v>
      </c>
      <c r="S288" s="1" t="str">
        <f t="shared" si="59"/>
        <v>Wet</v>
      </c>
      <c r="T288" s="2">
        <v>0</v>
      </c>
      <c r="U288" s="63">
        <f t="shared" si="55"/>
        <v>0</v>
      </c>
      <c r="V288" s="70">
        <f t="shared" si="60"/>
        <v>8947.6004390407161</v>
      </c>
      <c r="W288" s="63">
        <f t="shared" si="61"/>
        <v>18.963206810585202</v>
      </c>
      <c r="X288" s="63">
        <f t="shared" si="62"/>
        <v>0</v>
      </c>
      <c r="Y288" s="70">
        <f>X288*INDEX('WMC Loss McConaughy-GI'!$B$54:$D$65,MATCH('Score Analysis'!P288,'WMC Loss McConaughy-GI'!$E$54:$E$65,0),MATCH('Score Analysis'!S288,'WMC Loss McConaughy-GI'!$B$53:$D$53,0))</f>
        <v>0</v>
      </c>
    </row>
    <row r="289" spans="15:25" x14ac:dyDescent="0.55000000000000004">
      <c r="O289">
        <f t="shared" si="56"/>
        <v>1970</v>
      </c>
      <c r="P289">
        <f t="shared" si="57"/>
        <v>3</v>
      </c>
      <c r="Q289" s="1">
        <v>25628</v>
      </c>
      <c r="R289" s="18">
        <f t="shared" si="58"/>
        <v>197003</v>
      </c>
      <c r="S289" s="1" t="str">
        <f t="shared" si="59"/>
        <v>Wet</v>
      </c>
      <c r="T289" s="2">
        <v>32500</v>
      </c>
      <c r="U289" s="63">
        <f t="shared" si="55"/>
        <v>0</v>
      </c>
      <c r="V289" s="70">
        <f t="shared" si="60"/>
        <v>8928.6372322301304</v>
      </c>
      <c r="W289" s="63">
        <f t="shared" si="61"/>
        <v>0</v>
      </c>
      <c r="X289" s="63">
        <f t="shared" si="62"/>
        <v>8928.6372322301304</v>
      </c>
      <c r="Y289" s="70">
        <f>X289*INDEX('WMC Loss McConaughy-GI'!$B$54:$D$65,MATCH('Score Analysis'!P289,'WMC Loss McConaughy-GI'!$E$54:$E$65,0),MATCH('Score Analysis'!S289,'WMC Loss McConaughy-GI'!$B$53:$D$53,0))</f>
        <v>8478.8516965899616</v>
      </c>
    </row>
    <row r="290" spans="15:25" x14ac:dyDescent="0.55000000000000004">
      <c r="O290">
        <f t="shared" si="56"/>
        <v>1970</v>
      </c>
      <c r="P290">
        <f t="shared" si="57"/>
        <v>4</v>
      </c>
      <c r="Q290" s="1">
        <v>25659</v>
      </c>
      <c r="R290" s="18">
        <f t="shared" si="58"/>
        <v>197004</v>
      </c>
      <c r="S290" s="1" t="str">
        <f t="shared" si="59"/>
        <v>Wet</v>
      </c>
      <c r="T290" s="2">
        <v>0</v>
      </c>
      <c r="U290" s="63">
        <f t="shared" si="55"/>
        <v>0</v>
      </c>
      <c r="V290" s="70">
        <f t="shared" si="60"/>
        <v>0</v>
      </c>
      <c r="W290" s="63">
        <f t="shared" si="61"/>
        <v>0</v>
      </c>
      <c r="X290" s="63">
        <f t="shared" si="62"/>
        <v>0</v>
      </c>
      <c r="Y290" s="70">
        <f>X290*INDEX('WMC Loss McConaughy-GI'!$B$54:$D$65,MATCH('Score Analysis'!P290,'WMC Loss McConaughy-GI'!$E$54:$E$65,0),MATCH('Score Analysis'!S290,'WMC Loss McConaughy-GI'!$B$53:$D$53,0))</f>
        <v>0</v>
      </c>
    </row>
    <row r="291" spans="15:25" x14ac:dyDescent="0.55000000000000004">
      <c r="O291">
        <f t="shared" si="56"/>
        <v>1970</v>
      </c>
      <c r="P291">
        <f t="shared" si="57"/>
        <v>5</v>
      </c>
      <c r="Q291" s="1">
        <v>25689</v>
      </c>
      <c r="R291" s="18">
        <f t="shared" si="58"/>
        <v>197005</v>
      </c>
      <c r="S291" s="1" t="str">
        <f t="shared" si="59"/>
        <v>Wet</v>
      </c>
      <c r="T291" s="2">
        <v>22200.000000000018</v>
      </c>
      <c r="U291" s="63">
        <f t="shared" si="55"/>
        <v>0</v>
      </c>
      <c r="V291" s="70">
        <f t="shared" si="60"/>
        <v>0</v>
      </c>
      <c r="W291" s="63">
        <f t="shared" si="61"/>
        <v>0</v>
      </c>
      <c r="X291" s="63">
        <f t="shared" si="62"/>
        <v>0</v>
      </c>
      <c r="Y291" s="70">
        <f>X291*INDEX('WMC Loss McConaughy-GI'!$B$54:$D$65,MATCH('Score Analysis'!P291,'WMC Loss McConaughy-GI'!$E$54:$E$65,0),MATCH('Score Analysis'!S291,'WMC Loss McConaughy-GI'!$B$53:$D$53,0))</f>
        <v>0</v>
      </c>
    </row>
    <row r="292" spans="15:25" x14ac:dyDescent="0.55000000000000004">
      <c r="O292">
        <f t="shared" si="56"/>
        <v>1970</v>
      </c>
      <c r="P292">
        <f t="shared" si="57"/>
        <v>6</v>
      </c>
      <c r="Q292" s="1">
        <v>25720</v>
      </c>
      <c r="R292" s="18">
        <f t="shared" si="58"/>
        <v>197006</v>
      </c>
      <c r="S292" s="1" t="str">
        <f t="shared" si="59"/>
        <v>Wet</v>
      </c>
      <c r="T292" s="2">
        <v>60699.999999999985</v>
      </c>
      <c r="U292" s="63">
        <f t="shared" si="55"/>
        <v>0</v>
      </c>
      <c r="V292" s="70">
        <f t="shared" si="60"/>
        <v>0</v>
      </c>
      <c r="W292" s="63">
        <f t="shared" si="61"/>
        <v>0</v>
      </c>
      <c r="X292" s="63">
        <f t="shared" si="62"/>
        <v>0</v>
      </c>
      <c r="Y292" s="70">
        <f>X292*INDEX('WMC Loss McConaughy-GI'!$B$54:$D$65,MATCH('Score Analysis'!P292,'WMC Loss McConaughy-GI'!$E$54:$E$65,0),MATCH('Score Analysis'!S292,'WMC Loss McConaughy-GI'!$B$53:$D$53,0))</f>
        <v>0</v>
      </c>
    </row>
    <row r="293" spans="15:25" x14ac:dyDescent="0.55000000000000004">
      <c r="O293">
        <f t="shared" si="56"/>
        <v>1970</v>
      </c>
      <c r="P293">
        <f t="shared" si="57"/>
        <v>7</v>
      </c>
      <c r="Q293" s="1">
        <v>25750</v>
      </c>
      <c r="R293" s="18">
        <f t="shared" si="58"/>
        <v>197007</v>
      </c>
      <c r="S293" s="1" t="str">
        <f t="shared" si="59"/>
        <v>Wet</v>
      </c>
      <c r="T293" s="2">
        <v>0</v>
      </c>
      <c r="U293" s="63">
        <f t="shared" si="55"/>
        <v>0</v>
      </c>
      <c r="V293" s="70">
        <f t="shared" si="60"/>
        <v>0</v>
      </c>
      <c r="W293" s="63">
        <f t="shared" si="61"/>
        <v>0</v>
      </c>
      <c r="X293" s="63">
        <f t="shared" si="62"/>
        <v>0</v>
      </c>
      <c r="Y293" s="70">
        <f>X293*INDEX('WMC Loss McConaughy-GI'!$B$54:$D$65,MATCH('Score Analysis'!P293,'WMC Loss McConaughy-GI'!$E$54:$E$65,0),MATCH('Score Analysis'!S293,'WMC Loss McConaughy-GI'!$B$53:$D$53,0))</f>
        <v>0</v>
      </c>
    </row>
    <row r="294" spans="15:25" x14ac:dyDescent="0.55000000000000004">
      <c r="O294">
        <f t="shared" si="56"/>
        <v>1970</v>
      </c>
      <c r="P294">
        <f t="shared" si="57"/>
        <v>8</v>
      </c>
      <c r="Q294" s="1">
        <v>25781</v>
      </c>
      <c r="R294" s="18">
        <f t="shared" si="58"/>
        <v>197008</v>
      </c>
      <c r="S294" s="1" t="str">
        <f t="shared" si="59"/>
        <v>Wet</v>
      </c>
      <c r="T294" s="2">
        <v>24199.999999999996</v>
      </c>
      <c r="U294" s="63">
        <f t="shared" si="55"/>
        <v>0</v>
      </c>
      <c r="V294" s="70">
        <f t="shared" si="60"/>
        <v>0</v>
      </c>
      <c r="W294" s="63">
        <f t="shared" si="61"/>
        <v>0</v>
      </c>
      <c r="X294" s="63">
        <f t="shared" si="62"/>
        <v>0</v>
      </c>
      <c r="Y294" s="70">
        <f>X294*INDEX('WMC Loss McConaughy-GI'!$B$54:$D$65,MATCH('Score Analysis'!P294,'WMC Loss McConaughy-GI'!$E$54:$E$65,0),MATCH('Score Analysis'!S294,'WMC Loss McConaughy-GI'!$B$53:$D$53,0))</f>
        <v>0</v>
      </c>
    </row>
    <row r="295" spans="15:25" x14ac:dyDescent="0.55000000000000004">
      <c r="O295">
        <f t="shared" si="56"/>
        <v>1970</v>
      </c>
      <c r="P295">
        <f t="shared" si="57"/>
        <v>9</v>
      </c>
      <c r="Q295" s="1">
        <v>25812</v>
      </c>
      <c r="R295" s="18">
        <f t="shared" si="58"/>
        <v>197009</v>
      </c>
      <c r="S295" s="1" t="str">
        <f t="shared" si="59"/>
        <v>Wet</v>
      </c>
      <c r="T295" s="2">
        <v>17700.000000000004</v>
      </c>
      <c r="U295" s="63">
        <f t="shared" si="55"/>
        <v>9059.096123934085</v>
      </c>
      <c r="V295" s="70">
        <f t="shared" si="60"/>
        <v>9059.096123934085</v>
      </c>
      <c r="W295" s="63">
        <f t="shared" si="61"/>
        <v>34.363429150938941</v>
      </c>
      <c r="X295" s="63">
        <f t="shared" si="62"/>
        <v>0</v>
      </c>
      <c r="Y295" s="70">
        <f>X295*INDEX('WMC Loss McConaughy-GI'!$B$54:$D$65,MATCH('Score Analysis'!P295,'WMC Loss McConaughy-GI'!$E$54:$E$65,0),MATCH('Score Analysis'!S295,'WMC Loss McConaughy-GI'!$B$53:$D$53,0))</f>
        <v>0</v>
      </c>
    </row>
    <row r="296" spans="15:25" x14ac:dyDescent="0.55000000000000004">
      <c r="O296">
        <f t="shared" si="56"/>
        <v>1970</v>
      </c>
      <c r="P296">
        <f t="shared" si="57"/>
        <v>10</v>
      </c>
      <c r="Q296" s="1">
        <v>25842</v>
      </c>
      <c r="R296" s="18">
        <f t="shared" si="58"/>
        <v>197010</v>
      </c>
      <c r="S296" s="1" t="str">
        <f t="shared" si="59"/>
        <v>Wet</v>
      </c>
      <c r="T296" s="2">
        <v>51500</v>
      </c>
      <c r="U296" s="63">
        <f t="shared" si="55"/>
        <v>0</v>
      </c>
      <c r="V296" s="70">
        <f t="shared" si="60"/>
        <v>9024.7326947831461</v>
      </c>
      <c r="W296" s="63">
        <f t="shared" si="61"/>
        <v>20.278902261810909</v>
      </c>
      <c r="X296" s="63">
        <f t="shared" si="62"/>
        <v>0</v>
      </c>
      <c r="Y296" s="70">
        <f>X296*INDEX('WMC Loss McConaughy-GI'!$B$54:$D$65,MATCH('Score Analysis'!P296,'WMC Loss McConaughy-GI'!$E$54:$E$65,0),MATCH('Score Analysis'!S296,'WMC Loss McConaughy-GI'!$B$53:$D$53,0))</f>
        <v>0</v>
      </c>
    </row>
    <row r="297" spans="15:25" x14ac:dyDescent="0.55000000000000004">
      <c r="O297">
        <f t="shared" si="56"/>
        <v>1970</v>
      </c>
      <c r="P297">
        <f t="shared" si="57"/>
        <v>11</v>
      </c>
      <c r="Q297" s="1">
        <v>25873</v>
      </c>
      <c r="R297" s="18">
        <f t="shared" si="58"/>
        <v>197011</v>
      </c>
      <c r="S297" s="1" t="str">
        <f t="shared" si="59"/>
        <v>Wet</v>
      </c>
      <c r="T297" s="2">
        <v>9600.0000000000091</v>
      </c>
      <c r="U297" s="63">
        <f t="shared" si="55"/>
        <v>0</v>
      </c>
      <c r="V297" s="70">
        <f t="shared" si="60"/>
        <v>9004.4537925213353</v>
      </c>
      <c r="W297" s="63">
        <f t="shared" si="61"/>
        <v>9.21169990383145</v>
      </c>
      <c r="X297" s="63">
        <f t="shared" si="62"/>
        <v>0</v>
      </c>
      <c r="Y297" s="70">
        <f>X297*INDEX('WMC Loss McConaughy-GI'!$B$54:$D$65,MATCH('Score Analysis'!P297,'WMC Loss McConaughy-GI'!$E$54:$E$65,0),MATCH('Score Analysis'!S297,'WMC Loss McConaughy-GI'!$B$53:$D$53,0))</f>
        <v>0</v>
      </c>
    </row>
    <row r="298" spans="15:25" x14ac:dyDescent="0.55000000000000004">
      <c r="O298">
        <f t="shared" si="56"/>
        <v>1970</v>
      </c>
      <c r="P298">
        <f t="shared" si="57"/>
        <v>12</v>
      </c>
      <c r="Q298" s="1">
        <v>25903</v>
      </c>
      <c r="R298" s="18">
        <f t="shared" si="58"/>
        <v>197012</v>
      </c>
      <c r="S298" s="1" t="str">
        <f t="shared" si="59"/>
        <v>Wet</v>
      </c>
      <c r="T298" s="2">
        <v>6899.9999999999982</v>
      </c>
      <c r="U298" s="63">
        <f t="shared" si="55"/>
        <v>0</v>
      </c>
      <c r="V298" s="70">
        <f t="shared" si="60"/>
        <v>8995.2420926175037</v>
      </c>
      <c r="W298" s="63">
        <f t="shared" si="61"/>
        <v>2.5188183631111021</v>
      </c>
      <c r="X298" s="63">
        <f t="shared" si="62"/>
        <v>0</v>
      </c>
      <c r="Y298" s="70">
        <f>X298*INDEX('WMC Loss McConaughy-GI'!$B$54:$D$65,MATCH('Score Analysis'!P298,'WMC Loss McConaughy-GI'!$E$54:$E$65,0),MATCH('Score Analysis'!S298,'WMC Loss McConaughy-GI'!$B$53:$D$53,0))</f>
        <v>0</v>
      </c>
    </row>
    <row r="299" spans="15:25" x14ac:dyDescent="0.55000000000000004">
      <c r="O299">
        <f t="shared" si="56"/>
        <v>1971</v>
      </c>
      <c r="P299">
        <f t="shared" si="57"/>
        <v>1</v>
      </c>
      <c r="Q299" s="1">
        <v>25934</v>
      </c>
      <c r="R299" s="18">
        <f t="shared" si="58"/>
        <v>197101</v>
      </c>
      <c r="S299" s="1" t="str">
        <f t="shared" si="59"/>
        <v>Wet</v>
      </c>
      <c r="T299" s="2">
        <v>0</v>
      </c>
      <c r="U299" s="63">
        <f t="shared" si="55"/>
        <v>0</v>
      </c>
      <c r="V299" s="70">
        <f t="shared" si="60"/>
        <v>8992.7232742543929</v>
      </c>
      <c r="W299" s="63">
        <f t="shared" si="61"/>
        <v>5.6944322074858622</v>
      </c>
      <c r="X299" s="63">
        <f t="shared" si="62"/>
        <v>0</v>
      </c>
      <c r="Y299" s="70">
        <f>X299*INDEX('WMC Loss McConaughy-GI'!$B$54:$D$65,MATCH('Score Analysis'!P299,'WMC Loss McConaughy-GI'!$E$54:$E$65,0),MATCH('Score Analysis'!S299,'WMC Loss McConaughy-GI'!$B$53:$D$53,0))</f>
        <v>0</v>
      </c>
    </row>
    <row r="300" spans="15:25" x14ac:dyDescent="0.55000000000000004">
      <c r="O300">
        <f t="shared" si="56"/>
        <v>1971</v>
      </c>
      <c r="P300">
        <f t="shared" si="57"/>
        <v>2</v>
      </c>
      <c r="Q300" s="1">
        <v>25965</v>
      </c>
      <c r="R300" s="18">
        <f t="shared" si="58"/>
        <v>197102</v>
      </c>
      <c r="S300" s="1" t="str">
        <f t="shared" si="59"/>
        <v>Wet</v>
      </c>
      <c r="T300" s="2">
        <v>24700.000000000004</v>
      </c>
      <c r="U300" s="63">
        <f t="shared" si="55"/>
        <v>0</v>
      </c>
      <c r="V300" s="70">
        <f t="shared" si="60"/>
        <v>8987.0288420469078</v>
      </c>
      <c r="W300" s="63">
        <f t="shared" si="61"/>
        <v>19.046769880428503</v>
      </c>
      <c r="X300" s="63">
        <f t="shared" si="62"/>
        <v>0</v>
      </c>
      <c r="Y300" s="70">
        <f>X300*INDEX('WMC Loss McConaughy-GI'!$B$54:$D$65,MATCH('Score Analysis'!P300,'WMC Loss McConaughy-GI'!$E$54:$E$65,0),MATCH('Score Analysis'!S300,'WMC Loss McConaughy-GI'!$B$53:$D$53,0))</f>
        <v>0</v>
      </c>
    </row>
    <row r="301" spans="15:25" x14ac:dyDescent="0.55000000000000004">
      <c r="O301">
        <f t="shared" si="56"/>
        <v>1971</v>
      </c>
      <c r="P301">
        <f t="shared" si="57"/>
        <v>3</v>
      </c>
      <c r="Q301" s="1">
        <v>25993</v>
      </c>
      <c r="R301" s="18">
        <f t="shared" si="58"/>
        <v>197103</v>
      </c>
      <c r="S301" s="1" t="str">
        <f t="shared" si="59"/>
        <v>Wet</v>
      </c>
      <c r="T301" s="2">
        <v>27900.000000000007</v>
      </c>
      <c r="U301" s="63">
        <f t="shared" si="55"/>
        <v>0</v>
      </c>
      <c r="V301" s="70">
        <f t="shared" si="60"/>
        <v>8967.9820721664801</v>
      </c>
      <c r="W301" s="63">
        <f t="shared" si="61"/>
        <v>0</v>
      </c>
      <c r="X301" s="63">
        <f t="shared" si="62"/>
        <v>8967.9820721664801</v>
      </c>
      <c r="Y301" s="70">
        <f>X301*INDEX('WMC Loss McConaughy-GI'!$B$54:$D$65,MATCH('Score Analysis'!P301,'WMC Loss McConaughy-GI'!$E$54:$E$65,0),MATCH('Score Analysis'!S301,'WMC Loss McConaughy-GI'!$B$53:$D$53,0))</f>
        <v>8516.2145162644083</v>
      </c>
    </row>
    <row r="302" spans="15:25" x14ac:dyDescent="0.55000000000000004">
      <c r="O302">
        <f t="shared" si="56"/>
        <v>1971</v>
      </c>
      <c r="P302">
        <f t="shared" si="57"/>
        <v>4</v>
      </c>
      <c r="Q302" s="1">
        <v>26024</v>
      </c>
      <c r="R302" s="18">
        <f t="shared" si="58"/>
        <v>197104</v>
      </c>
      <c r="S302" s="1" t="str">
        <f t="shared" si="59"/>
        <v>Wet</v>
      </c>
      <c r="T302" s="2">
        <v>1300.0000000000114</v>
      </c>
      <c r="U302" s="63">
        <f t="shared" si="55"/>
        <v>0</v>
      </c>
      <c r="V302" s="70">
        <f t="shared" si="60"/>
        <v>0</v>
      </c>
      <c r="W302" s="63">
        <f t="shared" si="61"/>
        <v>0</v>
      </c>
      <c r="X302" s="63">
        <f t="shared" si="62"/>
        <v>0</v>
      </c>
      <c r="Y302" s="70">
        <f>X302*INDEX('WMC Loss McConaughy-GI'!$B$54:$D$65,MATCH('Score Analysis'!P302,'WMC Loss McConaughy-GI'!$E$54:$E$65,0),MATCH('Score Analysis'!S302,'WMC Loss McConaughy-GI'!$B$53:$D$53,0))</f>
        <v>0</v>
      </c>
    </row>
    <row r="303" spans="15:25" x14ac:dyDescent="0.55000000000000004">
      <c r="O303">
        <f t="shared" si="56"/>
        <v>1971</v>
      </c>
      <c r="P303">
        <f t="shared" si="57"/>
        <v>5</v>
      </c>
      <c r="Q303" s="1">
        <v>26054</v>
      </c>
      <c r="R303" s="18">
        <f t="shared" si="58"/>
        <v>197105</v>
      </c>
      <c r="S303" s="1" t="str">
        <f t="shared" si="59"/>
        <v>Wet</v>
      </c>
      <c r="T303" s="2">
        <v>22200.000000000018</v>
      </c>
      <c r="U303" s="63">
        <f t="shared" si="55"/>
        <v>0</v>
      </c>
      <c r="V303" s="70">
        <f t="shared" si="60"/>
        <v>0</v>
      </c>
      <c r="W303" s="63">
        <f t="shared" si="61"/>
        <v>0</v>
      </c>
      <c r="X303" s="63">
        <f t="shared" si="62"/>
        <v>0</v>
      </c>
      <c r="Y303" s="70">
        <f>X303*INDEX('WMC Loss McConaughy-GI'!$B$54:$D$65,MATCH('Score Analysis'!P303,'WMC Loss McConaughy-GI'!$E$54:$E$65,0),MATCH('Score Analysis'!S303,'WMC Loss McConaughy-GI'!$B$53:$D$53,0))</f>
        <v>0</v>
      </c>
    </row>
    <row r="304" spans="15:25" x14ac:dyDescent="0.55000000000000004">
      <c r="O304">
        <f t="shared" si="56"/>
        <v>1971</v>
      </c>
      <c r="P304">
        <f t="shared" si="57"/>
        <v>6</v>
      </c>
      <c r="Q304" s="1">
        <v>26085</v>
      </c>
      <c r="R304" s="18">
        <f t="shared" si="58"/>
        <v>197106</v>
      </c>
      <c r="S304" s="1" t="str">
        <f t="shared" si="59"/>
        <v>Wet</v>
      </c>
      <c r="T304" s="2">
        <v>0</v>
      </c>
      <c r="U304" s="63">
        <f t="shared" si="55"/>
        <v>0</v>
      </c>
      <c r="V304" s="70">
        <f t="shared" si="60"/>
        <v>0</v>
      </c>
      <c r="W304" s="63">
        <f t="shared" si="61"/>
        <v>0</v>
      </c>
      <c r="X304" s="63">
        <f t="shared" si="62"/>
        <v>0</v>
      </c>
      <c r="Y304" s="70">
        <f>X304*INDEX('WMC Loss McConaughy-GI'!$B$54:$D$65,MATCH('Score Analysis'!P304,'WMC Loss McConaughy-GI'!$E$54:$E$65,0),MATCH('Score Analysis'!S304,'WMC Loss McConaughy-GI'!$B$53:$D$53,0))</f>
        <v>0</v>
      </c>
    </row>
    <row r="305" spans="15:25" x14ac:dyDescent="0.55000000000000004">
      <c r="O305">
        <f t="shared" si="56"/>
        <v>1971</v>
      </c>
      <c r="P305">
        <f t="shared" si="57"/>
        <v>7</v>
      </c>
      <c r="Q305" s="1">
        <v>26115</v>
      </c>
      <c r="R305" s="18">
        <f t="shared" si="58"/>
        <v>197107</v>
      </c>
      <c r="S305" s="1" t="str">
        <f t="shared" si="59"/>
        <v>Wet</v>
      </c>
      <c r="T305" s="2">
        <v>0</v>
      </c>
      <c r="U305" s="63">
        <f t="shared" si="55"/>
        <v>0</v>
      </c>
      <c r="V305" s="70">
        <f t="shared" si="60"/>
        <v>0</v>
      </c>
      <c r="W305" s="63">
        <f t="shared" si="61"/>
        <v>0</v>
      </c>
      <c r="X305" s="63">
        <f t="shared" si="62"/>
        <v>0</v>
      </c>
      <c r="Y305" s="70">
        <f>X305*INDEX('WMC Loss McConaughy-GI'!$B$54:$D$65,MATCH('Score Analysis'!P305,'WMC Loss McConaughy-GI'!$E$54:$E$65,0),MATCH('Score Analysis'!S305,'WMC Loss McConaughy-GI'!$B$53:$D$53,0))</f>
        <v>0</v>
      </c>
    </row>
    <row r="306" spans="15:25" x14ac:dyDescent="0.55000000000000004">
      <c r="O306">
        <f t="shared" si="56"/>
        <v>1971</v>
      </c>
      <c r="P306">
        <f t="shared" si="57"/>
        <v>8</v>
      </c>
      <c r="Q306" s="1">
        <v>26146</v>
      </c>
      <c r="R306" s="18">
        <f t="shared" si="58"/>
        <v>197108</v>
      </c>
      <c r="S306" s="1" t="str">
        <f t="shared" si="59"/>
        <v>Wet</v>
      </c>
      <c r="T306" s="2">
        <v>24500</v>
      </c>
      <c r="U306" s="63">
        <f t="shared" si="55"/>
        <v>0</v>
      </c>
      <c r="V306" s="70">
        <f t="shared" si="60"/>
        <v>0</v>
      </c>
      <c r="W306" s="63">
        <f t="shared" si="61"/>
        <v>0</v>
      </c>
      <c r="X306" s="63">
        <f t="shared" si="62"/>
        <v>0</v>
      </c>
      <c r="Y306" s="70">
        <f>X306*INDEX('WMC Loss McConaughy-GI'!$B$54:$D$65,MATCH('Score Analysis'!P306,'WMC Loss McConaughy-GI'!$E$54:$E$65,0),MATCH('Score Analysis'!S306,'WMC Loss McConaughy-GI'!$B$53:$D$53,0))</f>
        <v>0</v>
      </c>
    </row>
    <row r="307" spans="15:25" x14ac:dyDescent="0.55000000000000004">
      <c r="O307">
        <f t="shared" si="56"/>
        <v>1971</v>
      </c>
      <c r="P307">
        <f t="shared" si="57"/>
        <v>9</v>
      </c>
      <c r="Q307" s="1">
        <v>26177</v>
      </c>
      <c r="R307" s="18">
        <f t="shared" si="58"/>
        <v>197109</v>
      </c>
      <c r="S307" s="1" t="str">
        <f t="shared" si="59"/>
        <v>Wet</v>
      </c>
      <c r="T307" s="2">
        <v>17600</v>
      </c>
      <c r="U307" s="63">
        <f t="shared" si="55"/>
        <v>9059.096123934085</v>
      </c>
      <c r="V307" s="70">
        <f t="shared" si="60"/>
        <v>9059.096123934085</v>
      </c>
      <c r="W307" s="63">
        <f t="shared" si="61"/>
        <v>34.363429150938941</v>
      </c>
      <c r="X307" s="63">
        <f t="shared" si="62"/>
        <v>0</v>
      </c>
      <c r="Y307" s="70">
        <f>X307*INDEX('WMC Loss McConaughy-GI'!$B$54:$D$65,MATCH('Score Analysis'!P307,'WMC Loss McConaughy-GI'!$E$54:$E$65,0),MATCH('Score Analysis'!S307,'WMC Loss McConaughy-GI'!$B$53:$D$53,0))</f>
        <v>0</v>
      </c>
    </row>
    <row r="308" spans="15:25" x14ac:dyDescent="0.55000000000000004">
      <c r="O308">
        <f t="shared" si="56"/>
        <v>1971</v>
      </c>
      <c r="P308">
        <f t="shared" si="57"/>
        <v>10</v>
      </c>
      <c r="Q308" s="1">
        <v>26207</v>
      </c>
      <c r="R308" s="18">
        <f t="shared" si="58"/>
        <v>197110</v>
      </c>
      <c r="S308" s="1" t="str">
        <f t="shared" si="59"/>
        <v>Wet</v>
      </c>
      <c r="T308" s="2">
        <v>32599.999999999993</v>
      </c>
      <c r="U308" s="63">
        <f t="shared" si="55"/>
        <v>0</v>
      </c>
      <c r="V308" s="70">
        <f t="shared" si="60"/>
        <v>9024.7326947831461</v>
      </c>
      <c r="W308" s="63">
        <f t="shared" si="61"/>
        <v>20.278902261810909</v>
      </c>
      <c r="X308" s="63">
        <f t="shared" si="62"/>
        <v>0</v>
      </c>
      <c r="Y308" s="70">
        <f>X308*INDEX('WMC Loss McConaughy-GI'!$B$54:$D$65,MATCH('Score Analysis'!P308,'WMC Loss McConaughy-GI'!$E$54:$E$65,0),MATCH('Score Analysis'!S308,'WMC Loss McConaughy-GI'!$B$53:$D$53,0))</f>
        <v>0</v>
      </c>
    </row>
    <row r="309" spans="15:25" x14ac:dyDescent="0.55000000000000004">
      <c r="O309">
        <f t="shared" si="56"/>
        <v>1971</v>
      </c>
      <c r="P309">
        <f t="shared" si="57"/>
        <v>11</v>
      </c>
      <c r="Q309" s="1">
        <v>26238</v>
      </c>
      <c r="R309" s="18">
        <f t="shared" si="58"/>
        <v>197111</v>
      </c>
      <c r="S309" s="1" t="str">
        <f t="shared" si="59"/>
        <v>Wet</v>
      </c>
      <c r="T309" s="2">
        <v>0</v>
      </c>
      <c r="U309" s="63">
        <f t="shared" si="55"/>
        <v>0</v>
      </c>
      <c r="V309" s="70">
        <f t="shared" si="60"/>
        <v>9004.4537925213353</v>
      </c>
      <c r="W309" s="63">
        <f t="shared" si="61"/>
        <v>9.21169990383145</v>
      </c>
      <c r="X309" s="63">
        <f t="shared" si="62"/>
        <v>0</v>
      </c>
      <c r="Y309" s="70">
        <f>X309*INDEX('WMC Loss McConaughy-GI'!$B$54:$D$65,MATCH('Score Analysis'!P309,'WMC Loss McConaughy-GI'!$E$54:$E$65,0),MATCH('Score Analysis'!S309,'WMC Loss McConaughy-GI'!$B$53:$D$53,0))</f>
        <v>0</v>
      </c>
    </row>
    <row r="310" spans="15:25" x14ac:dyDescent="0.55000000000000004">
      <c r="O310">
        <f t="shared" si="56"/>
        <v>1971</v>
      </c>
      <c r="P310">
        <f t="shared" si="57"/>
        <v>12</v>
      </c>
      <c r="Q310" s="1">
        <v>26268</v>
      </c>
      <c r="R310" s="18">
        <f t="shared" si="58"/>
        <v>197112</v>
      </c>
      <c r="S310" s="1" t="str">
        <f t="shared" si="59"/>
        <v>Wet</v>
      </c>
      <c r="T310" s="2">
        <v>0</v>
      </c>
      <c r="U310" s="63">
        <f t="shared" si="55"/>
        <v>0</v>
      </c>
      <c r="V310" s="70">
        <f t="shared" si="60"/>
        <v>8995.2420926175037</v>
      </c>
      <c r="W310" s="63">
        <f t="shared" si="61"/>
        <v>2.5188183631111021</v>
      </c>
      <c r="X310" s="63">
        <f t="shared" si="62"/>
        <v>0</v>
      </c>
      <c r="Y310" s="70">
        <f>X310*INDEX('WMC Loss McConaughy-GI'!$B$54:$D$65,MATCH('Score Analysis'!P310,'WMC Loss McConaughy-GI'!$E$54:$E$65,0),MATCH('Score Analysis'!S310,'WMC Loss McConaughy-GI'!$B$53:$D$53,0))</f>
        <v>0</v>
      </c>
    </row>
    <row r="311" spans="15:25" x14ac:dyDescent="0.55000000000000004">
      <c r="O311">
        <f t="shared" si="56"/>
        <v>1972</v>
      </c>
      <c r="P311">
        <f t="shared" si="57"/>
        <v>1</v>
      </c>
      <c r="Q311" s="1">
        <v>26299</v>
      </c>
      <c r="R311" s="18">
        <f t="shared" si="58"/>
        <v>197201</v>
      </c>
      <c r="S311" s="1" t="str">
        <f t="shared" si="59"/>
        <v>Wet</v>
      </c>
      <c r="T311" s="2">
        <v>0</v>
      </c>
      <c r="U311" s="63">
        <f t="shared" si="55"/>
        <v>0</v>
      </c>
      <c r="V311" s="70">
        <f t="shared" si="60"/>
        <v>8992.7232742543929</v>
      </c>
      <c r="W311" s="63">
        <f t="shared" si="61"/>
        <v>5.6944322074858622</v>
      </c>
      <c r="X311" s="63">
        <f t="shared" si="62"/>
        <v>0</v>
      </c>
      <c r="Y311" s="70">
        <f>X311*INDEX('WMC Loss McConaughy-GI'!$B$54:$D$65,MATCH('Score Analysis'!P311,'WMC Loss McConaughy-GI'!$E$54:$E$65,0),MATCH('Score Analysis'!S311,'WMC Loss McConaughy-GI'!$B$53:$D$53,0))</f>
        <v>0</v>
      </c>
    </row>
    <row r="312" spans="15:25" x14ac:dyDescent="0.55000000000000004">
      <c r="O312">
        <f t="shared" si="56"/>
        <v>1972</v>
      </c>
      <c r="P312">
        <f t="shared" si="57"/>
        <v>2</v>
      </c>
      <c r="Q312" s="1">
        <v>26330</v>
      </c>
      <c r="R312" s="18">
        <f t="shared" si="58"/>
        <v>197202</v>
      </c>
      <c r="S312" s="1" t="str">
        <f t="shared" si="59"/>
        <v>Wet</v>
      </c>
      <c r="T312" s="2">
        <v>0</v>
      </c>
      <c r="U312" s="63">
        <f t="shared" si="55"/>
        <v>0</v>
      </c>
      <c r="V312" s="70">
        <f t="shared" si="60"/>
        <v>8987.0288420469078</v>
      </c>
      <c r="W312" s="63">
        <f t="shared" si="61"/>
        <v>19.046769880428503</v>
      </c>
      <c r="X312" s="63">
        <f t="shared" si="62"/>
        <v>0</v>
      </c>
      <c r="Y312" s="70">
        <f>X312*INDEX('WMC Loss McConaughy-GI'!$B$54:$D$65,MATCH('Score Analysis'!P312,'WMC Loss McConaughy-GI'!$E$54:$E$65,0),MATCH('Score Analysis'!S312,'WMC Loss McConaughy-GI'!$B$53:$D$53,0))</f>
        <v>0</v>
      </c>
    </row>
    <row r="313" spans="15:25" x14ac:dyDescent="0.55000000000000004">
      <c r="O313">
        <f t="shared" si="56"/>
        <v>1972</v>
      </c>
      <c r="P313">
        <f t="shared" si="57"/>
        <v>3</v>
      </c>
      <c r="Q313" s="1">
        <v>26359</v>
      </c>
      <c r="R313" s="18">
        <f t="shared" si="58"/>
        <v>197203</v>
      </c>
      <c r="S313" s="1" t="str">
        <f t="shared" si="59"/>
        <v>Wet</v>
      </c>
      <c r="T313" s="2">
        <v>9500</v>
      </c>
      <c r="U313" s="63">
        <f t="shared" si="55"/>
        <v>0</v>
      </c>
      <c r="V313" s="70">
        <f t="shared" si="60"/>
        <v>8967.9820721664801</v>
      </c>
      <c r="W313" s="63">
        <f t="shared" si="61"/>
        <v>0</v>
      </c>
      <c r="X313" s="63">
        <f t="shared" si="62"/>
        <v>8967.9820721664801</v>
      </c>
      <c r="Y313" s="70">
        <f>X313*INDEX('WMC Loss McConaughy-GI'!$B$54:$D$65,MATCH('Score Analysis'!P313,'WMC Loss McConaughy-GI'!$E$54:$E$65,0),MATCH('Score Analysis'!S313,'WMC Loss McConaughy-GI'!$B$53:$D$53,0))</f>
        <v>8516.2145162644083</v>
      </c>
    </row>
    <row r="314" spans="15:25" x14ac:dyDescent="0.55000000000000004">
      <c r="O314">
        <f t="shared" si="56"/>
        <v>1972</v>
      </c>
      <c r="P314">
        <f t="shared" si="57"/>
        <v>4</v>
      </c>
      <c r="Q314" s="1">
        <v>26390</v>
      </c>
      <c r="R314" s="18">
        <f t="shared" si="58"/>
        <v>197204</v>
      </c>
      <c r="S314" s="1" t="str">
        <f t="shared" si="59"/>
        <v>Wet</v>
      </c>
      <c r="T314" s="2">
        <v>20400.000000000007</v>
      </c>
      <c r="U314" s="63">
        <f t="shared" si="55"/>
        <v>0</v>
      </c>
      <c r="V314" s="70">
        <f t="shared" si="60"/>
        <v>0</v>
      </c>
      <c r="W314" s="63">
        <f t="shared" si="61"/>
        <v>0</v>
      </c>
      <c r="X314" s="63">
        <f t="shared" si="62"/>
        <v>0</v>
      </c>
      <c r="Y314" s="70">
        <f>X314*INDEX('WMC Loss McConaughy-GI'!$B$54:$D$65,MATCH('Score Analysis'!P314,'WMC Loss McConaughy-GI'!$E$54:$E$65,0),MATCH('Score Analysis'!S314,'WMC Loss McConaughy-GI'!$B$53:$D$53,0))</f>
        <v>0</v>
      </c>
    </row>
    <row r="315" spans="15:25" x14ac:dyDescent="0.55000000000000004">
      <c r="O315">
        <f t="shared" si="56"/>
        <v>1972</v>
      </c>
      <c r="P315">
        <f t="shared" si="57"/>
        <v>5</v>
      </c>
      <c r="Q315" s="1">
        <v>26420</v>
      </c>
      <c r="R315" s="18">
        <f t="shared" si="58"/>
        <v>197205</v>
      </c>
      <c r="S315" s="1" t="str">
        <f t="shared" si="59"/>
        <v>Wet</v>
      </c>
      <c r="T315" s="2">
        <v>22500</v>
      </c>
      <c r="U315" s="63">
        <f t="shared" si="55"/>
        <v>0</v>
      </c>
      <c r="V315" s="70">
        <f t="shared" si="60"/>
        <v>0</v>
      </c>
      <c r="W315" s="63">
        <f t="shared" si="61"/>
        <v>0</v>
      </c>
      <c r="X315" s="63">
        <f t="shared" si="62"/>
        <v>0</v>
      </c>
      <c r="Y315" s="70">
        <f>X315*INDEX('WMC Loss McConaughy-GI'!$B$54:$D$65,MATCH('Score Analysis'!P315,'WMC Loss McConaughy-GI'!$E$54:$E$65,0),MATCH('Score Analysis'!S315,'WMC Loss McConaughy-GI'!$B$53:$D$53,0))</f>
        <v>0</v>
      </c>
    </row>
    <row r="316" spans="15:25" x14ac:dyDescent="0.55000000000000004">
      <c r="O316">
        <f t="shared" si="56"/>
        <v>1972</v>
      </c>
      <c r="P316">
        <f t="shared" si="57"/>
        <v>6</v>
      </c>
      <c r="Q316" s="1">
        <v>26451</v>
      </c>
      <c r="R316" s="18">
        <f t="shared" si="58"/>
        <v>197206</v>
      </c>
      <c r="S316" s="1" t="str">
        <f t="shared" si="59"/>
        <v>Wet</v>
      </c>
      <c r="T316" s="2">
        <v>86699.999999999985</v>
      </c>
      <c r="U316" s="63">
        <f t="shared" si="55"/>
        <v>0</v>
      </c>
      <c r="V316" s="70">
        <f t="shared" si="60"/>
        <v>0</v>
      </c>
      <c r="W316" s="63">
        <f t="shared" si="61"/>
        <v>0</v>
      </c>
      <c r="X316" s="63">
        <f t="shared" si="62"/>
        <v>0</v>
      </c>
      <c r="Y316" s="70">
        <f>X316*INDEX('WMC Loss McConaughy-GI'!$B$54:$D$65,MATCH('Score Analysis'!P316,'WMC Loss McConaughy-GI'!$E$54:$E$65,0),MATCH('Score Analysis'!S316,'WMC Loss McConaughy-GI'!$B$53:$D$53,0))</f>
        <v>0</v>
      </c>
    </row>
    <row r="317" spans="15:25" x14ac:dyDescent="0.55000000000000004">
      <c r="O317">
        <f t="shared" si="56"/>
        <v>1972</v>
      </c>
      <c r="P317">
        <f t="shared" si="57"/>
        <v>7</v>
      </c>
      <c r="Q317" s="1">
        <v>26481</v>
      </c>
      <c r="R317" s="18">
        <f t="shared" si="58"/>
        <v>197207</v>
      </c>
      <c r="S317" s="1" t="str">
        <f t="shared" si="59"/>
        <v>Wet</v>
      </c>
      <c r="T317" s="2">
        <v>24900</v>
      </c>
      <c r="U317" s="63">
        <f t="shared" si="55"/>
        <v>0</v>
      </c>
      <c r="V317" s="70">
        <f t="shared" si="60"/>
        <v>0</v>
      </c>
      <c r="W317" s="63">
        <f t="shared" si="61"/>
        <v>0</v>
      </c>
      <c r="X317" s="63">
        <f t="shared" si="62"/>
        <v>0</v>
      </c>
      <c r="Y317" s="70">
        <f>X317*INDEX('WMC Loss McConaughy-GI'!$B$54:$D$65,MATCH('Score Analysis'!P317,'WMC Loss McConaughy-GI'!$E$54:$E$65,0),MATCH('Score Analysis'!S317,'WMC Loss McConaughy-GI'!$B$53:$D$53,0))</f>
        <v>0</v>
      </c>
    </row>
    <row r="318" spans="15:25" x14ac:dyDescent="0.55000000000000004">
      <c r="O318">
        <f t="shared" si="56"/>
        <v>1972</v>
      </c>
      <c r="P318">
        <f t="shared" si="57"/>
        <v>8</v>
      </c>
      <c r="Q318" s="1">
        <v>26512</v>
      </c>
      <c r="R318" s="18">
        <f t="shared" si="58"/>
        <v>197208</v>
      </c>
      <c r="S318" s="1" t="str">
        <f t="shared" si="59"/>
        <v>Wet</v>
      </c>
      <c r="T318" s="2">
        <v>14299.999999999996</v>
      </c>
      <c r="U318" s="63">
        <f t="shared" si="55"/>
        <v>0</v>
      </c>
      <c r="V318" s="70">
        <f t="shared" si="60"/>
        <v>0</v>
      </c>
      <c r="W318" s="63">
        <f t="shared" si="61"/>
        <v>0</v>
      </c>
      <c r="X318" s="63">
        <f t="shared" si="62"/>
        <v>0</v>
      </c>
      <c r="Y318" s="70">
        <f>X318*INDEX('WMC Loss McConaughy-GI'!$B$54:$D$65,MATCH('Score Analysis'!P318,'WMC Loss McConaughy-GI'!$E$54:$E$65,0),MATCH('Score Analysis'!S318,'WMC Loss McConaughy-GI'!$B$53:$D$53,0))</f>
        <v>0</v>
      </c>
    </row>
    <row r="319" spans="15:25" x14ac:dyDescent="0.55000000000000004">
      <c r="O319">
        <f t="shared" si="56"/>
        <v>1972</v>
      </c>
      <c r="P319">
        <f t="shared" si="57"/>
        <v>9</v>
      </c>
      <c r="Q319" s="1">
        <v>26543</v>
      </c>
      <c r="R319" s="18">
        <f t="shared" si="58"/>
        <v>197209</v>
      </c>
      <c r="S319" s="1" t="str">
        <f t="shared" si="59"/>
        <v>Wet</v>
      </c>
      <c r="T319" s="2">
        <v>35500</v>
      </c>
      <c r="U319" s="63">
        <f t="shared" si="55"/>
        <v>9059.096123934085</v>
      </c>
      <c r="V319" s="70">
        <f t="shared" si="60"/>
        <v>9059.096123934085</v>
      </c>
      <c r="W319" s="63">
        <f t="shared" si="61"/>
        <v>34.363429150938941</v>
      </c>
      <c r="X319" s="63">
        <f t="shared" si="62"/>
        <v>0</v>
      </c>
      <c r="Y319" s="70">
        <f>X319*INDEX('WMC Loss McConaughy-GI'!$B$54:$D$65,MATCH('Score Analysis'!P319,'WMC Loss McConaughy-GI'!$E$54:$E$65,0),MATCH('Score Analysis'!S319,'WMC Loss McConaughy-GI'!$B$53:$D$53,0))</f>
        <v>0</v>
      </c>
    </row>
    <row r="320" spans="15:25" x14ac:dyDescent="0.55000000000000004">
      <c r="O320">
        <f t="shared" si="56"/>
        <v>1972</v>
      </c>
      <c r="P320">
        <f t="shared" si="57"/>
        <v>10</v>
      </c>
      <c r="Q320" s="1">
        <v>26573</v>
      </c>
      <c r="R320" s="18">
        <f t="shared" si="58"/>
        <v>197210</v>
      </c>
      <c r="S320" s="1" t="str">
        <f t="shared" si="59"/>
        <v>Wet</v>
      </c>
      <c r="T320" s="2">
        <v>60000</v>
      </c>
      <c r="U320" s="63">
        <f t="shared" si="55"/>
        <v>0</v>
      </c>
      <c r="V320" s="70">
        <f t="shared" si="60"/>
        <v>9024.7326947831461</v>
      </c>
      <c r="W320" s="63">
        <f t="shared" si="61"/>
        <v>20.278902261810909</v>
      </c>
      <c r="X320" s="63">
        <f t="shared" si="62"/>
        <v>0</v>
      </c>
      <c r="Y320" s="70">
        <f>X320*INDEX('WMC Loss McConaughy-GI'!$B$54:$D$65,MATCH('Score Analysis'!P320,'WMC Loss McConaughy-GI'!$E$54:$E$65,0),MATCH('Score Analysis'!S320,'WMC Loss McConaughy-GI'!$B$53:$D$53,0))</f>
        <v>0</v>
      </c>
    </row>
    <row r="321" spans="15:25" x14ac:dyDescent="0.55000000000000004">
      <c r="O321">
        <f t="shared" si="56"/>
        <v>1972</v>
      </c>
      <c r="P321">
        <f t="shared" si="57"/>
        <v>11</v>
      </c>
      <c r="Q321" s="1">
        <v>26604</v>
      </c>
      <c r="R321" s="18">
        <f t="shared" si="58"/>
        <v>197211</v>
      </c>
      <c r="S321" s="1" t="str">
        <f t="shared" si="59"/>
        <v>Wet</v>
      </c>
      <c r="T321" s="2">
        <v>5400.0000000000055</v>
      </c>
      <c r="U321" s="63">
        <f t="shared" si="55"/>
        <v>0</v>
      </c>
      <c r="V321" s="70">
        <f t="shared" si="60"/>
        <v>9004.4537925213353</v>
      </c>
      <c r="W321" s="63">
        <f t="shared" si="61"/>
        <v>9.21169990383145</v>
      </c>
      <c r="X321" s="63">
        <f t="shared" si="62"/>
        <v>0</v>
      </c>
      <c r="Y321" s="70">
        <f>X321*INDEX('WMC Loss McConaughy-GI'!$B$54:$D$65,MATCH('Score Analysis'!P321,'WMC Loss McConaughy-GI'!$E$54:$E$65,0),MATCH('Score Analysis'!S321,'WMC Loss McConaughy-GI'!$B$53:$D$53,0))</f>
        <v>0</v>
      </c>
    </row>
    <row r="322" spans="15:25" x14ac:dyDescent="0.55000000000000004">
      <c r="O322">
        <f t="shared" si="56"/>
        <v>1972</v>
      </c>
      <c r="P322">
        <f t="shared" si="57"/>
        <v>12</v>
      </c>
      <c r="Q322" s="1">
        <v>26634</v>
      </c>
      <c r="R322" s="18">
        <f t="shared" si="58"/>
        <v>197212</v>
      </c>
      <c r="S322" s="1" t="str">
        <f t="shared" si="59"/>
        <v>Wet</v>
      </c>
      <c r="T322" s="2">
        <v>0</v>
      </c>
      <c r="U322" s="63">
        <f t="shared" si="55"/>
        <v>0</v>
      </c>
      <c r="V322" s="70">
        <f t="shared" si="60"/>
        <v>8995.2420926175037</v>
      </c>
      <c r="W322" s="63">
        <f t="shared" si="61"/>
        <v>2.5188183631111021</v>
      </c>
      <c r="X322" s="63">
        <f t="shared" si="62"/>
        <v>0</v>
      </c>
      <c r="Y322" s="70">
        <f>X322*INDEX('WMC Loss McConaughy-GI'!$B$54:$D$65,MATCH('Score Analysis'!P322,'WMC Loss McConaughy-GI'!$E$54:$E$65,0),MATCH('Score Analysis'!S322,'WMC Loss McConaughy-GI'!$B$53:$D$53,0))</f>
        <v>0</v>
      </c>
    </row>
    <row r="323" spans="15:25" x14ac:dyDescent="0.55000000000000004">
      <c r="O323">
        <f t="shared" si="56"/>
        <v>1973</v>
      </c>
      <c r="P323">
        <f t="shared" si="57"/>
        <v>1</v>
      </c>
      <c r="Q323" s="1">
        <v>26665</v>
      </c>
      <c r="R323" s="18">
        <f t="shared" si="58"/>
        <v>197301</v>
      </c>
      <c r="S323" s="1" t="str">
        <f t="shared" si="59"/>
        <v>Wet</v>
      </c>
      <c r="T323" s="2">
        <v>0</v>
      </c>
      <c r="U323" s="63">
        <f t="shared" si="55"/>
        <v>0</v>
      </c>
      <c r="V323" s="70">
        <f t="shared" si="60"/>
        <v>8992.7232742543929</v>
      </c>
      <c r="W323" s="63">
        <f t="shared" si="61"/>
        <v>5.6944322074858622</v>
      </c>
      <c r="X323" s="63">
        <f t="shared" si="62"/>
        <v>0</v>
      </c>
      <c r="Y323" s="70">
        <f>X323*INDEX('WMC Loss McConaughy-GI'!$B$54:$D$65,MATCH('Score Analysis'!P323,'WMC Loss McConaughy-GI'!$E$54:$E$65,0),MATCH('Score Analysis'!S323,'WMC Loss McConaughy-GI'!$B$53:$D$53,0))</f>
        <v>0</v>
      </c>
    </row>
    <row r="324" spans="15:25" x14ac:dyDescent="0.55000000000000004">
      <c r="O324">
        <f t="shared" si="56"/>
        <v>1973</v>
      </c>
      <c r="P324">
        <f t="shared" si="57"/>
        <v>2</v>
      </c>
      <c r="Q324" s="1">
        <v>26696</v>
      </c>
      <c r="R324" s="18">
        <f t="shared" si="58"/>
        <v>197302</v>
      </c>
      <c r="S324" s="1" t="str">
        <f t="shared" si="59"/>
        <v>Wet</v>
      </c>
      <c r="T324" s="2">
        <v>0</v>
      </c>
      <c r="U324" s="63">
        <f t="shared" si="55"/>
        <v>0</v>
      </c>
      <c r="V324" s="70">
        <f t="shared" si="60"/>
        <v>8987.0288420469078</v>
      </c>
      <c r="W324" s="63">
        <f t="shared" si="61"/>
        <v>19.046769880428503</v>
      </c>
      <c r="X324" s="63">
        <f t="shared" si="62"/>
        <v>0</v>
      </c>
      <c r="Y324" s="70">
        <f>X324*INDEX('WMC Loss McConaughy-GI'!$B$54:$D$65,MATCH('Score Analysis'!P324,'WMC Loss McConaughy-GI'!$E$54:$E$65,0),MATCH('Score Analysis'!S324,'WMC Loss McConaughy-GI'!$B$53:$D$53,0))</f>
        <v>0</v>
      </c>
    </row>
    <row r="325" spans="15:25" x14ac:dyDescent="0.55000000000000004">
      <c r="O325">
        <f t="shared" si="56"/>
        <v>1973</v>
      </c>
      <c r="P325">
        <f t="shared" si="57"/>
        <v>3</v>
      </c>
      <c r="Q325" s="1">
        <v>26724</v>
      </c>
      <c r="R325" s="18">
        <f t="shared" si="58"/>
        <v>197303</v>
      </c>
      <c r="S325" s="1" t="str">
        <f t="shared" si="59"/>
        <v>Wet</v>
      </c>
      <c r="T325" s="2">
        <v>19300.000000000011</v>
      </c>
      <c r="U325" s="63">
        <f t="shared" si="55"/>
        <v>0</v>
      </c>
      <c r="V325" s="70">
        <f t="shared" si="60"/>
        <v>8967.9820721664801</v>
      </c>
      <c r="W325" s="63">
        <f t="shared" si="61"/>
        <v>0</v>
      </c>
      <c r="X325" s="63">
        <f t="shared" si="62"/>
        <v>8967.9820721664801</v>
      </c>
      <c r="Y325" s="70">
        <f>X325*INDEX('WMC Loss McConaughy-GI'!$B$54:$D$65,MATCH('Score Analysis'!P325,'WMC Loss McConaughy-GI'!$E$54:$E$65,0),MATCH('Score Analysis'!S325,'WMC Loss McConaughy-GI'!$B$53:$D$53,0))</f>
        <v>8516.2145162644083</v>
      </c>
    </row>
    <row r="326" spans="15:25" x14ac:dyDescent="0.55000000000000004">
      <c r="O326">
        <f t="shared" si="56"/>
        <v>1973</v>
      </c>
      <c r="P326">
        <f t="shared" si="57"/>
        <v>4</v>
      </c>
      <c r="Q326" s="1">
        <v>26755</v>
      </c>
      <c r="R326" s="18">
        <f t="shared" si="58"/>
        <v>197304</v>
      </c>
      <c r="S326" s="1" t="str">
        <f t="shared" si="59"/>
        <v>Wet</v>
      </c>
      <c r="T326" s="2">
        <v>0</v>
      </c>
      <c r="U326" s="63">
        <f t="shared" si="55"/>
        <v>0</v>
      </c>
      <c r="V326" s="70">
        <f t="shared" si="60"/>
        <v>0</v>
      </c>
      <c r="W326" s="63">
        <f t="shared" si="61"/>
        <v>0</v>
      </c>
      <c r="X326" s="63">
        <f t="shared" si="62"/>
        <v>0</v>
      </c>
      <c r="Y326" s="70">
        <f>X326*INDEX('WMC Loss McConaughy-GI'!$B$54:$D$65,MATCH('Score Analysis'!P326,'WMC Loss McConaughy-GI'!$E$54:$E$65,0),MATCH('Score Analysis'!S326,'WMC Loss McConaughy-GI'!$B$53:$D$53,0))</f>
        <v>0</v>
      </c>
    </row>
    <row r="327" spans="15:25" x14ac:dyDescent="0.55000000000000004">
      <c r="O327">
        <f t="shared" si="56"/>
        <v>1973</v>
      </c>
      <c r="P327">
        <f t="shared" si="57"/>
        <v>5</v>
      </c>
      <c r="Q327" s="1">
        <v>26785</v>
      </c>
      <c r="R327" s="18">
        <f t="shared" si="58"/>
        <v>197305</v>
      </c>
      <c r="S327" s="1" t="str">
        <f t="shared" si="59"/>
        <v>Wet</v>
      </c>
      <c r="T327" s="2">
        <v>0</v>
      </c>
      <c r="U327" s="63">
        <f t="shared" si="55"/>
        <v>0</v>
      </c>
      <c r="V327" s="70">
        <f t="shared" si="60"/>
        <v>0</v>
      </c>
      <c r="W327" s="63">
        <f t="shared" si="61"/>
        <v>0</v>
      </c>
      <c r="X327" s="63">
        <f t="shared" si="62"/>
        <v>0</v>
      </c>
      <c r="Y327" s="70">
        <f>X327*INDEX('WMC Loss McConaughy-GI'!$B$54:$D$65,MATCH('Score Analysis'!P327,'WMC Loss McConaughy-GI'!$E$54:$E$65,0),MATCH('Score Analysis'!S327,'WMC Loss McConaughy-GI'!$B$53:$D$53,0))</f>
        <v>0</v>
      </c>
    </row>
    <row r="328" spans="15:25" x14ac:dyDescent="0.55000000000000004">
      <c r="O328">
        <f t="shared" si="56"/>
        <v>1973</v>
      </c>
      <c r="P328">
        <f t="shared" si="57"/>
        <v>6</v>
      </c>
      <c r="Q328" s="1">
        <v>26816</v>
      </c>
      <c r="R328" s="18">
        <f t="shared" si="58"/>
        <v>197306</v>
      </c>
      <c r="S328" s="1" t="str">
        <f t="shared" si="59"/>
        <v>Wet</v>
      </c>
      <c r="T328" s="2">
        <v>0</v>
      </c>
      <c r="U328" s="63">
        <f t="shared" si="55"/>
        <v>0</v>
      </c>
      <c r="V328" s="70">
        <f t="shared" si="60"/>
        <v>0</v>
      </c>
      <c r="W328" s="63">
        <f t="shared" si="61"/>
        <v>0</v>
      </c>
      <c r="X328" s="63">
        <f t="shared" si="62"/>
        <v>0</v>
      </c>
      <c r="Y328" s="70">
        <f>X328*INDEX('WMC Loss McConaughy-GI'!$B$54:$D$65,MATCH('Score Analysis'!P328,'WMC Loss McConaughy-GI'!$E$54:$E$65,0),MATCH('Score Analysis'!S328,'WMC Loss McConaughy-GI'!$B$53:$D$53,0))</f>
        <v>0</v>
      </c>
    </row>
    <row r="329" spans="15:25" x14ac:dyDescent="0.55000000000000004">
      <c r="O329">
        <f t="shared" si="56"/>
        <v>1973</v>
      </c>
      <c r="P329">
        <f t="shared" si="57"/>
        <v>7</v>
      </c>
      <c r="Q329" s="1">
        <v>26846</v>
      </c>
      <c r="R329" s="18">
        <f t="shared" si="58"/>
        <v>197307</v>
      </c>
      <c r="S329" s="1" t="str">
        <f t="shared" si="59"/>
        <v>Wet</v>
      </c>
      <c r="T329" s="2">
        <v>399.99999999999147</v>
      </c>
      <c r="U329" s="63">
        <f t="shared" si="55"/>
        <v>0</v>
      </c>
      <c r="V329" s="70">
        <f t="shared" si="60"/>
        <v>0</v>
      </c>
      <c r="W329" s="63">
        <f t="shared" si="61"/>
        <v>0</v>
      </c>
      <c r="X329" s="63">
        <f t="shared" si="62"/>
        <v>0</v>
      </c>
      <c r="Y329" s="70">
        <f>X329*INDEX('WMC Loss McConaughy-GI'!$B$54:$D$65,MATCH('Score Analysis'!P329,'WMC Loss McConaughy-GI'!$E$54:$E$65,0),MATCH('Score Analysis'!S329,'WMC Loss McConaughy-GI'!$B$53:$D$53,0))</f>
        <v>0</v>
      </c>
    </row>
    <row r="330" spans="15:25" x14ac:dyDescent="0.55000000000000004">
      <c r="O330">
        <f t="shared" si="56"/>
        <v>1973</v>
      </c>
      <c r="P330">
        <f t="shared" si="57"/>
        <v>8</v>
      </c>
      <c r="Q330" s="1">
        <v>26877</v>
      </c>
      <c r="R330" s="18">
        <f t="shared" si="58"/>
        <v>197308</v>
      </c>
      <c r="S330" s="1" t="str">
        <f t="shared" si="59"/>
        <v>Wet</v>
      </c>
      <c r="T330" s="2">
        <v>24000</v>
      </c>
      <c r="U330" s="63">
        <f t="shared" si="55"/>
        <v>0</v>
      </c>
      <c r="V330" s="70">
        <f t="shared" si="60"/>
        <v>0</v>
      </c>
      <c r="W330" s="63">
        <f t="shared" si="61"/>
        <v>0</v>
      </c>
      <c r="X330" s="63">
        <f t="shared" si="62"/>
        <v>0</v>
      </c>
      <c r="Y330" s="70">
        <f>X330*INDEX('WMC Loss McConaughy-GI'!$B$54:$D$65,MATCH('Score Analysis'!P330,'WMC Loss McConaughy-GI'!$E$54:$E$65,0),MATCH('Score Analysis'!S330,'WMC Loss McConaughy-GI'!$B$53:$D$53,0))</f>
        <v>0</v>
      </c>
    </row>
    <row r="331" spans="15:25" x14ac:dyDescent="0.55000000000000004">
      <c r="O331">
        <f t="shared" si="56"/>
        <v>1973</v>
      </c>
      <c r="P331">
        <f t="shared" si="57"/>
        <v>9</v>
      </c>
      <c r="Q331" s="1">
        <v>26908</v>
      </c>
      <c r="R331" s="18">
        <f t="shared" si="58"/>
        <v>197309</v>
      </c>
      <c r="S331" s="1" t="str">
        <f t="shared" si="59"/>
        <v>Wet</v>
      </c>
      <c r="T331" s="2">
        <v>0</v>
      </c>
      <c r="U331" s="63">
        <f t="shared" ref="U331:U394" si="63">IF(P331=9,INDEX($I$11:$I$58,MATCH(O331,$A$11:$A$58,0)),0)</f>
        <v>9059.096123934085</v>
      </c>
      <c r="V331" s="70">
        <f t="shared" si="60"/>
        <v>9059.096123934085</v>
      </c>
      <c r="W331" s="63">
        <f t="shared" si="61"/>
        <v>34.363429150938941</v>
      </c>
      <c r="X331" s="63">
        <f t="shared" si="62"/>
        <v>0</v>
      </c>
      <c r="Y331" s="70">
        <f>X331*INDEX('WMC Loss McConaughy-GI'!$B$54:$D$65,MATCH('Score Analysis'!P331,'WMC Loss McConaughy-GI'!$E$54:$E$65,0),MATCH('Score Analysis'!S331,'WMC Loss McConaughy-GI'!$B$53:$D$53,0))</f>
        <v>0</v>
      </c>
    </row>
    <row r="332" spans="15:25" x14ac:dyDescent="0.55000000000000004">
      <c r="O332">
        <f t="shared" ref="O332:O395" si="64">YEAR(Q332)</f>
        <v>1973</v>
      </c>
      <c r="P332">
        <f t="shared" ref="P332:P395" si="65">MONTH(Q332)</f>
        <v>10</v>
      </c>
      <c r="Q332" s="1">
        <v>26938</v>
      </c>
      <c r="R332" s="18">
        <f t="shared" ref="R332:R395" si="66">YEAR(Q332)*100+MONTH(Q332)</f>
        <v>197310</v>
      </c>
      <c r="S332" s="1" t="str">
        <f t="shared" ref="S332:S395" si="67">INDEX($B$11:$B$58,MATCH(O332,$A$11:$A$59,0))</f>
        <v>Wet</v>
      </c>
      <c r="T332" s="2">
        <v>0</v>
      </c>
      <c r="U332" s="63">
        <f t="shared" si="63"/>
        <v>0</v>
      </c>
      <c r="V332" s="70">
        <f t="shared" si="60"/>
        <v>9024.7326947831461</v>
      </c>
      <c r="W332" s="63">
        <f t="shared" si="61"/>
        <v>20.278902261810909</v>
      </c>
      <c r="X332" s="63">
        <f t="shared" si="62"/>
        <v>0</v>
      </c>
      <c r="Y332" s="70">
        <f>X332*INDEX('WMC Loss McConaughy-GI'!$B$54:$D$65,MATCH('Score Analysis'!P332,'WMC Loss McConaughy-GI'!$E$54:$E$65,0),MATCH('Score Analysis'!S332,'WMC Loss McConaughy-GI'!$B$53:$D$53,0))</f>
        <v>0</v>
      </c>
    </row>
    <row r="333" spans="15:25" x14ac:dyDescent="0.55000000000000004">
      <c r="O333">
        <f t="shared" si="64"/>
        <v>1973</v>
      </c>
      <c r="P333">
        <f t="shared" si="65"/>
        <v>11</v>
      </c>
      <c r="Q333" s="1">
        <v>26969</v>
      </c>
      <c r="R333" s="18">
        <f t="shared" si="66"/>
        <v>197311</v>
      </c>
      <c r="S333" s="1" t="str">
        <f t="shared" si="67"/>
        <v>Wet</v>
      </c>
      <c r="T333" s="2">
        <v>0</v>
      </c>
      <c r="U333" s="63">
        <f t="shared" si="63"/>
        <v>0</v>
      </c>
      <c r="V333" s="70">
        <f t="shared" ref="V333:V396" si="68">V332+U333-W332-X332</f>
        <v>9004.4537925213353</v>
      </c>
      <c r="W333" s="63">
        <f t="shared" si="61"/>
        <v>9.21169990383145</v>
      </c>
      <c r="X333" s="63">
        <f t="shared" si="62"/>
        <v>0</v>
      </c>
      <c r="Y333" s="70">
        <f>X333*INDEX('WMC Loss McConaughy-GI'!$B$54:$D$65,MATCH('Score Analysis'!P333,'WMC Loss McConaughy-GI'!$E$54:$E$65,0),MATCH('Score Analysis'!S333,'WMC Loss McConaughy-GI'!$B$53:$D$53,0))</f>
        <v>0</v>
      </c>
    </row>
    <row r="334" spans="15:25" x14ac:dyDescent="0.55000000000000004">
      <c r="O334">
        <f t="shared" si="64"/>
        <v>1973</v>
      </c>
      <c r="P334">
        <f t="shared" si="65"/>
        <v>12</v>
      </c>
      <c r="Q334" s="1">
        <v>26999</v>
      </c>
      <c r="R334" s="18">
        <f t="shared" si="66"/>
        <v>197312</v>
      </c>
      <c r="S334" s="1" t="str">
        <f t="shared" si="67"/>
        <v>Wet</v>
      </c>
      <c r="T334" s="2">
        <v>0</v>
      </c>
      <c r="U334" s="63">
        <f t="shared" si="63"/>
        <v>0</v>
      </c>
      <c r="V334" s="70">
        <f t="shared" si="68"/>
        <v>8995.2420926175037</v>
      </c>
      <c r="W334" s="63">
        <f t="shared" si="61"/>
        <v>2.5188183631111021</v>
      </c>
      <c r="X334" s="63">
        <f t="shared" si="62"/>
        <v>0</v>
      </c>
      <c r="Y334" s="70">
        <f>X334*INDEX('WMC Loss McConaughy-GI'!$B$54:$D$65,MATCH('Score Analysis'!P334,'WMC Loss McConaughy-GI'!$E$54:$E$65,0),MATCH('Score Analysis'!S334,'WMC Loss McConaughy-GI'!$B$53:$D$53,0))</f>
        <v>0</v>
      </c>
    </row>
    <row r="335" spans="15:25" x14ac:dyDescent="0.55000000000000004">
      <c r="O335">
        <f t="shared" si="64"/>
        <v>1974</v>
      </c>
      <c r="P335">
        <f t="shared" si="65"/>
        <v>1</v>
      </c>
      <c r="Q335" s="1">
        <v>27030</v>
      </c>
      <c r="R335" s="18">
        <f t="shared" si="66"/>
        <v>197401</v>
      </c>
      <c r="S335" s="1" t="str">
        <f t="shared" si="67"/>
        <v>Wet</v>
      </c>
      <c r="T335" s="2">
        <v>0</v>
      </c>
      <c r="U335" s="63">
        <f t="shared" si="63"/>
        <v>0</v>
      </c>
      <c r="V335" s="70">
        <f t="shared" si="68"/>
        <v>8992.7232742543929</v>
      </c>
      <c r="W335" s="63">
        <f t="shared" si="61"/>
        <v>5.6944322074858622</v>
      </c>
      <c r="X335" s="63">
        <f t="shared" si="62"/>
        <v>0</v>
      </c>
      <c r="Y335" s="70">
        <f>X335*INDEX('WMC Loss McConaughy-GI'!$B$54:$D$65,MATCH('Score Analysis'!P335,'WMC Loss McConaughy-GI'!$E$54:$E$65,0),MATCH('Score Analysis'!S335,'WMC Loss McConaughy-GI'!$B$53:$D$53,0))</f>
        <v>0</v>
      </c>
    </row>
    <row r="336" spans="15:25" x14ac:dyDescent="0.55000000000000004">
      <c r="O336">
        <f t="shared" si="64"/>
        <v>1974</v>
      </c>
      <c r="P336">
        <f t="shared" si="65"/>
        <v>2</v>
      </c>
      <c r="Q336" s="1">
        <v>27061</v>
      </c>
      <c r="R336" s="18">
        <f t="shared" si="66"/>
        <v>197402</v>
      </c>
      <c r="S336" s="1" t="str">
        <f t="shared" si="67"/>
        <v>Wet</v>
      </c>
      <c r="T336" s="2">
        <v>0</v>
      </c>
      <c r="U336" s="63">
        <f t="shared" si="63"/>
        <v>0</v>
      </c>
      <c r="V336" s="70">
        <f t="shared" si="68"/>
        <v>8987.0288420469078</v>
      </c>
      <c r="W336" s="63">
        <f t="shared" si="61"/>
        <v>19.046769880428503</v>
      </c>
      <c r="X336" s="63">
        <f t="shared" si="62"/>
        <v>0</v>
      </c>
      <c r="Y336" s="70">
        <f>X336*INDEX('WMC Loss McConaughy-GI'!$B$54:$D$65,MATCH('Score Analysis'!P336,'WMC Loss McConaughy-GI'!$E$54:$E$65,0),MATCH('Score Analysis'!S336,'WMC Loss McConaughy-GI'!$B$53:$D$53,0))</f>
        <v>0</v>
      </c>
    </row>
    <row r="337" spans="15:25" x14ac:dyDescent="0.55000000000000004">
      <c r="O337">
        <f t="shared" si="64"/>
        <v>1974</v>
      </c>
      <c r="P337">
        <f t="shared" si="65"/>
        <v>3</v>
      </c>
      <c r="Q337" s="1">
        <v>27089</v>
      </c>
      <c r="R337" s="18">
        <f t="shared" si="66"/>
        <v>197403</v>
      </c>
      <c r="S337" s="1" t="str">
        <f t="shared" si="67"/>
        <v>Wet</v>
      </c>
      <c r="T337" s="2">
        <v>0</v>
      </c>
      <c r="U337" s="63">
        <f t="shared" si="63"/>
        <v>0</v>
      </c>
      <c r="V337" s="70">
        <f t="shared" si="68"/>
        <v>8967.9820721664801</v>
      </c>
      <c r="W337" s="63">
        <f t="shared" si="61"/>
        <v>20.418940965224085</v>
      </c>
      <c r="X337" s="63">
        <f t="shared" si="62"/>
        <v>0</v>
      </c>
      <c r="Y337" s="70">
        <f>X337*INDEX('WMC Loss McConaughy-GI'!$B$54:$D$65,MATCH('Score Analysis'!P337,'WMC Loss McConaughy-GI'!$E$54:$E$65,0),MATCH('Score Analysis'!S337,'WMC Loss McConaughy-GI'!$B$53:$D$53,0))</f>
        <v>0</v>
      </c>
    </row>
    <row r="338" spans="15:25" x14ac:dyDescent="0.55000000000000004">
      <c r="O338">
        <f t="shared" si="64"/>
        <v>1974</v>
      </c>
      <c r="P338">
        <f t="shared" si="65"/>
        <v>4</v>
      </c>
      <c r="Q338" s="1">
        <v>27120</v>
      </c>
      <c r="R338" s="18">
        <f t="shared" si="66"/>
        <v>197404</v>
      </c>
      <c r="S338" s="1" t="str">
        <f t="shared" si="67"/>
        <v>Wet</v>
      </c>
      <c r="T338" s="2">
        <v>0</v>
      </c>
      <c r="U338" s="63">
        <f t="shared" si="63"/>
        <v>0</v>
      </c>
      <c r="V338" s="70">
        <f t="shared" si="68"/>
        <v>8947.5631312012556</v>
      </c>
      <c r="W338" s="63">
        <f t="shared" si="61"/>
        <v>32.003455617336314</v>
      </c>
      <c r="X338" s="63">
        <f t="shared" si="62"/>
        <v>0</v>
      </c>
      <c r="Y338" s="70">
        <f>X338*INDEX('WMC Loss McConaughy-GI'!$B$54:$D$65,MATCH('Score Analysis'!P338,'WMC Loss McConaughy-GI'!$E$54:$E$65,0),MATCH('Score Analysis'!S338,'WMC Loss McConaughy-GI'!$B$53:$D$53,0))</f>
        <v>0</v>
      </c>
    </row>
    <row r="339" spans="15:25" x14ac:dyDescent="0.55000000000000004">
      <c r="O339">
        <f t="shared" si="64"/>
        <v>1974</v>
      </c>
      <c r="P339">
        <f t="shared" si="65"/>
        <v>5</v>
      </c>
      <c r="Q339" s="1">
        <v>27150</v>
      </c>
      <c r="R339" s="18">
        <f t="shared" si="66"/>
        <v>197405</v>
      </c>
      <c r="S339" s="1" t="str">
        <f t="shared" si="67"/>
        <v>Wet</v>
      </c>
      <c r="T339" s="2">
        <v>19300.000000000011</v>
      </c>
      <c r="U339" s="63">
        <f t="shared" si="63"/>
        <v>0</v>
      </c>
      <c r="V339" s="70">
        <f t="shared" si="68"/>
        <v>8915.5596755839197</v>
      </c>
      <c r="W339" s="63">
        <f t="shared" si="61"/>
        <v>0</v>
      </c>
      <c r="X339" s="63">
        <f t="shared" si="62"/>
        <v>8915.5596755839197</v>
      </c>
      <c r="Y339" s="70">
        <f>X339*INDEX('WMC Loss McConaughy-GI'!$B$54:$D$65,MATCH('Score Analysis'!P339,'WMC Loss McConaughy-GI'!$E$54:$E$65,0),MATCH('Score Analysis'!S339,'WMC Loss McConaughy-GI'!$B$53:$D$53,0))</f>
        <v>8123.3582521406488</v>
      </c>
    </row>
    <row r="340" spans="15:25" x14ac:dyDescent="0.55000000000000004">
      <c r="O340">
        <f t="shared" si="64"/>
        <v>1974</v>
      </c>
      <c r="P340">
        <f t="shared" si="65"/>
        <v>6</v>
      </c>
      <c r="Q340" s="1">
        <v>27181</v>
      </c>
      <c r="R340" s="18">
        <f t="shared" si="66"/>
        <v>197406</v>
      </c>
      <c r="S340" s="1" t="str">
        <f t="shared" si="67"/>
        <v>Wet</v>
      </c>
      <c r="T340" s="2">
        <v>70399.999999999985</v>
      </c>
      <c r="U340" s="63">
        <f t="shared" si="63"/>
        <v>0</v>
      </c>
      <c r="V340" s="70">
        <f t="shared" si="68"/>
        <v>0</v>
      </c>
      <c r="W340" s="63">
        <f t="shared" ref="W340:W403" si="69">(V340-X340)*INDEX($M$12:$M$23,MATCH(P340,$K$12:$K$23,0))</f>
        <v>0</v>
      </c>
      <c r="X340" s="63">
        <f t="shared" ref="X340:X403" si="70">IF(OR(P340&lt;3,P340&gt;8),0,IF(T340&gt;0,MIN(V340,T340),0))</f>
        <v>0</v>
      </c>
      <c r="Y340" s="70">
        <f>X340*INDEX('WMC Loss McConaughy-GI'!$B$54:$D$65,MATCH('Score Analysis'!P340,'WMC Loss McConaughy-GI'!$E$54:$E$65,0),MATCH('Score Analysis'!S340,'WMC Loss McConaughy-GI'!$B$53:$D$53,0))</f>
        <v>0</v>
      </c>
    </row>
    <row r="341" spans="15:25" x14ac:dyDescent="0.55000000000000004">
      <c r="O341">
        <f t="shared" si="64"/>
        <v>1974</v>
      </c>
      <c r="P341">
        <f t="shared" si="65"/>
        <v>7</v>
      </c>
      <c r="Q341" s="1">
        <v>27211</v>
      </c>
      <c r="R341" s="18">
        <f t="shared" si="66"/>
        <v>197407</v>
      </c>
      <c r="S341" s="1" t="str">
        <f t="shared" si="67"/>
        <v>Wet</v>
      </c>
      <c r="T341" s="2">
        <v>23599.999999999993</v>
      </c>
      <c r="U341" s="63">
        <f t="shared" si="63"/>
        <v>0</v>
      </c>
      <c r="V341" s="70">
        <f t="shared" si="68"/>
        <v>0</v>
      </c>
      <c r="W341" s="63">
        <f t="shared" si="69"/>
        <v>0</v>
      </c>
      <c r="X341" s="63">
        <f t="shared" si="70"/>
        <v>0</v>
      </c>
      <c r="Y341" s="70">
        <f>X341*INDEX('WMC Loss McConaughy-GI'!$B$54:$D$65,MATCH('Score Analysis'!P341,'WMC Loss McConaughy-GI'!$E$54:$E$65,0),MATCH('Score Analysis'!S341,'WMC Loss McConaughy-GI'!$B$53:$D$53,0))</f>
        <v>0</v>
      </c>
    </row>
    <row r="342" spans="15:25" x14ac:dyDescent="0.55000000000000004">
      <c r="O342">
        <f t="shared" si="64"/>
        <v>1974</v>
      </c>
      <c r="P342">
        <f t="shared" si="65"/>
        <v>8</v>
      </c>
      <c r="Q342" s="1">
        <v>27242</v>
      </c>
      <c r="R342" s="18">
        <f t="shared" si="66"/>
        <v>197408</v>
      </c>
      <c r="S342" s="1" t="str">
        <f t="shared" si="67"/>
        <v>Wet</v>
      </c>
      <c r="T342" s="2">
        <v>41000</v>
      </c>
      <c r="U342" s="63">
        <f t="shared" si="63"/>
        <v>0</v>
      </c>
      <c r="V342" s="70">
        <f t="shared" si="68"/>
        <v>0</v>
      </c>
      <c r="W342" s="63">
        <f t="shared" si="69"/>
        <v>0</v>
      </c>
      <c r="X342" s="63">
        <f t="shared" si="70"/>
        <v>0</v>
      </c>
      <c r="Y342" s="70">
        <f>X342*INDEX('WMC Loss McConaughy-GI'!$B$54:$D$65,MATCH('Score Analysis'!P342,'WMC Loss McConaughy-GI'!$E$54:$E$65,0),MATCH('Score Analysis'!S342,'WMC Loss McConaughy-GI'!$B$53:$D$53,0))</f>
        <v>0</v>
      </c>
    </row>
    <row r="343" spans="15:25" x14ac:dyDescent="0.55000000000000004">
      <c r="O343">
        <f t="shared" si="64"/>
        <v>1974</v>
      </c>
      <c r="P343">
        <f t="shared" si="65"/>
        <v>9</v>
      </c>
      <c r="Q343" s="1">
        <v>27273</v>
      </c>
      <c r="R343" s="18">
        <f t="shared" si="66"/>
        <v>197409</v>
      </c>
      <c r="S343" s="1" t="str">
        <f t="shared" si="67"/>
        <v>Wet</v>
      </c>
      <c r="T343" s="2">
        <v>17600</v>
      </c>
      <c r="U343" s="63">
        <f t="shared" si="63"/>
        <v>9059.096123934085</v>
      </c>
      <c r="V343" s="70">
        <f t="shared" si="68"/>
        <v>9059.096123934085</v>
      </c>
      <c r="W343" s="63">
        <f t="shared" si="69"/>
        <v>34.363429150938941</v>
      </c>
      <c r="X343" s="63">
        <f t="shared" si="70"/>
        <v>0</v>
      </c>
      <c r="Y343" s="70">
        <f>X343*INDEX('WMC Loss McConaughy-GI'!$B$54:$D$65,MATCH('Score Analysis'!P343,'WMC Loss McConaughy-GI'!$E$54:$E$65,0),MATCH('Score Analysis'!S343,'WMC Loss McConaughy-GI'!$B$53:$D$53,0))</f>
        <v>0</v>
      </c>
    </row>
    <row r="344" spans="15:25" x14ac:dyDescent="0.55000000000000004">
      <c r="O344">
        <f t="shared" si="64"/>
        <v>1974</v>
      </c>
      <c r="P344">
        <f t="shared" si="65"/>
        <v>10</v>
      </c>
      <c r="Q344" s="1">
        <v>27303</v>
      </c>
      <c r="R344" s="18">
        <f t="shared" si="66"/>
        <v>197410</v>
      </c>
      <c r="S344" s="1" t="str">
        <f t="shared" si="67"/>
        <v>Wet</v>
      </c>
      <c r="T344" s="2">
        <v>36199.999999999985</v>
      </c>
      <c r="U344" s="63">
        <f t="shared" si="63"/>
        <v>0</v>
      </c>
      <c r="V344" s="70">
        <f t="shared" si="68"/>
        <v>9024.7326947831461</v>
      </c>
      <c r="W344" s="63">
        <f t="shared" si="69"/>
        <v>20.278902261810909</v>
      </c>
      <c r="X344" s="63">
        <f t="shared" si="70"/>
        <v>0</v>
      </c>
      <c r="Y344" s="70">
        <f>X344*INDEX('WMC Loss McConaughy-GI'!$B$54:$D$65,MATCH('Score Analysis'!P344,'WMC Loss McConaughy-GI'!$E$54:$E$65,0),MATCH('Score Analysis'!S344,'WMC Loss McConaughy-GI'!$B$53:$D$53,0))</f>
        <v>0</v>
      </c>
    </row>
    <row r="345" spans="15:25" x14ac:dyDescent="0.55000000000000004">
      <c r="O345">
        <f t="shared" si="64"/>
        <v>1974</v>
      </c>
      <c r="P345">
        <f t="shared" si="65"/>
        <v>11</v>
      </c>
      <c r="Q345" s="1">
        <v>27334</v>
      </c>
      <c r="R345" s="18">
        <f t="shared" si="66"/>
        <v>197411</v>
      </c>
      <c r="S345" s="1" t="str">
        <f t="shared" si="67"/>
        <v>Wet</v>
      </c>
      <c r="T345" s="2">
        <v>10400.000000000005</v>
      </c>
      <c r="U345" s="63">
        <f t="shared" si="63"/>
        <v>0</v>
      </c>
      <c r="V345" s="70">
        <f t="shared" si="68"/>
        <v>9004.4537925213353</v>
      </c>
      <c r="W345" s="63">
        <f t="shared" si="69"/>
        <v>9.21169990383145</v>
      </c>
      <c r="X345" s="63">
        <f t="shared" si="70"/>
        <v>0</v>
      </c>
      <c r="Y345" s="70">
        <f>X345*INDEX('WMC Loss McConaughy-GI'!$B$54:$D$65,MATCH('Score Analysis'!P345,'WMC Loss McConaughy-GI'!$E$54:$E$65,0),MATCH('Score Analysis'!S345,'WMC Loss McConaughy-GI'!$B$53:$D$53,0))</f>
        <v>0</v>
      </c>
    </row>
    <row r="346" spans="15:25" x14ac:dyDescent="0.55000000000000004">
      <c r="O346">
        <f t="shared" si="64"/>
        <v>1974</v>
      </c>
      <c r="P346">
        <f t="shared" si="65"/>
        <v>12</v>
      </c>
      <c r="Q346" s="1">
        <v>27364</v>
      </c>
      <c r="R346" s="18">
        <f t="shared" si="66"/>
        <v>197412</v>
      </c>
      <c r="S346" s="1" t="str">
        <f t="shared" si="67"/>
        <v>Wet</v>
      </c>
      <c r="T346" s="2">
        <v>0</v>
      </c>
      <c r="U346" s="63">
        <f t="shared" si="63"/>
        <v>0</v>
      </c>
      <c r="V346" s="70">
        <f t="shared" si="68"/>
        <v>8995.2420926175037</v>
      </c>
      <c r="W346" s="63">
        <f t="shared" si="69"/>
        <v>2.5188183631111021</v>
      </c>
      <c r="X346" s="63">
        <f t="shared" si="70"/>
        <v>0</v>
      </c>
      <c r="Y346" s="70">
        <f>X346*INDEX('WMC Loss McConaughy-GI'!$B$54:$D$65,MATCH('Score Analysis'!P346,'WMC Loss McConaughy-GI'!$E$54:$E$65,0),MATCH('Score Analysis'!S346,'WMC Loss McConaughy-GI'!$B$53:$D$53,0))</f>
        <v>0</v>
      </c>
    </row>
    <row r="347" spans="15:25" x14ac:dyDescent="0.55000000000000004">
      <c r="O347">
        <f t="shared" si="64"/>
        <v>1975</v>
      </c>
      <c r="P347">
        <f t="shared" si="65"/>
        <v>1</v>
      </c>
      <c r="Q347" s="1">
        <v>27395</v>
      </c>
      <c r="R347" s="18">
        <f t="shared" si="66"/>
        <v>197501</v>
      </c>
      <c r="S347" s="1" t="str">
        <f t="shared" si="67"/>
        <v>Normal</v>
      </c>
      <c r="T347" s="2">
        <v>0</v>
      </c>
      <c r="U347" s="63">
        <f t="shared" si="63"/>
        <v>0</v>
      </c>
      <c r="V347" s="70">
        <f t="shared" si="68"/>
        <v>8992.7232742543929</v>
      </c>
      <c r="W347" s="63">
        <f t="shared" si="69"/>
        <v>5.6944322074858622</v>
      </c>
      <c r="X347" s="63">
        <f t="shared" si="70"/>
        <v>0</v>
      </c>
      <c r="Y347" s="70">
        <f>X347*INDEX('WMC Loss McConaughy-GI'!$B$54:$D$65,MATCH('Score Analysis'!P347,'WMC Loss McConaughy-GI'!$E$54:$E$65,0),MATCH('Score Analysis'!S347,'WMC Loss McConaughy-GI'!$B$53:$D$53,0))</f>
        <v>0</v>
      </c>
    </row>
    <row r="348" spans="15:25" x14ac:dyDescent="0.55000000000000004">
      <c r="O348">
        <f t="shared" si="64"/>
        <v>1975</v>
      </c>
      <c r="P348">
        <f t="shared" si="65"/>
        <v>2</v>
      </c>
      <c r="Q348" s="1">
        <v>27426</v>
      </c>
      <c r="R348" s="18">
        <f t="shared" si="66"/>
        <v>197502</v>
      </c>
      <c r="S348" s="1" t="str">
        <f t="shared" si="67"/>
        <v>Normal</v>
      </c>
      <c r="T348" s="2">
        <v>44300</v>
      </c>
      <c r="U348" s="63">
        <f t="shared" si="63"/>
        <v>0</v>
      </c>
      <c r="V348" s="70">
        <f t="shared" si="68"/>
        <v>8987.0288420469078</v>
      </c>
      <c r="W348" s="63">
        <f t="shared" si="69"/>
        <v>19.046769880428503</v>
      </c>
      <c r="X348" s="63">
        <f t="shared" si="70"/>
        <v>0</v>
      </c>
      <c r="Y348" s="70">
        <f>X348*INDEX('WMC Loss McConaughy-GI'!$B$54:$D$65,MATCH('Score Analysis'!P348,'WMC Loss McConaughy-GI'!$E$54:$E$65,0),MATCH('Score Analysis'!S348,'WMC Loss McConaughy-GI'!$B$53:$D$53,0))</f>
        <v>0</v>
      </c>
    </row>
    <row r="349" spans="15:25" x14ac:dyDescent="0.55000000000000004">
      <c r="O349">
        <f t="shared" si="64"/>
        <v>1975</v>
      </c>
      <c r="P349">
        <f t="shared" si="65"/>
        <v>3</v>
      </c>
      <c r="Q349" s="1">
        <v>27454</v>
      </c>
      <c r="R349" s="18">
        <f t="shared" si="66"/>
        <v>197503</v>
      </c>
      <c r="S349" s="1" t="str">
        <f t="shared" si="67"/>
        <v>Normal</v>
      </c>
      <c r="T349" s="2">
        <v>56700</v>
      </c>
      <c r="U349" s="63">
        <f t="shared" si="63"/>
        <v>0</v>
      </c>
      <c r="V349" s="70">
        <f t="shared" si="68"/>
        <v>8967.9820721664801</v>
      </c>
      <c r="W349" s="63">
        <f t="shared" si="69"/>
        <v>0</v>
      </c>
      <c r="X349" s="63">
        <f t="shared" si="70"/>
        <v>8967.9820721664801</v>
      </c>
      <c r="Y349" s="70">
        <f>X349*INDEX('WMC Loss McConaughy-GI'!$B$54:$D$65,MATCH('Score Analysis'!P349,'WMC Loss McConaughy-GI'!$E$54:$E$65,0),MATCH('Score Analysis'!S349,'WMC Loss McConaughy-GI'!$B$53:$D$53,0))</f>
        <v>8563.0743152872928</v>
      </c>
    </row>
    <row r="350" spans="15:25" x14ac:dyDescent="0.55000000000000004">
      <c r="O350">
        <f t="shared" si="64"/>
        <v>1975</v>
      </c>
      <c r="P350">
        <f t="shared" si="65"/>
        <v>4</v>
      </c>
      <c r="Q350" s="1">
        <v>27485</v>
      </c>
      <c r="R350" s="18">
        <f t="shared" si="66"/>
        <v>197504</v>
      </c>
      <c r="S350" s="1" t="str">
        <f t="shared" si="67"/>
        <v>Normal</v>
      </c>
      <c r="T350" s="2">
        <v>38500.000000000015</v>
      </c>
      <c r="U350" s="63">
        <f t="shared" si="63"/>
        <v>0</v>
      </c>
      <c r="V350" s="70">
        <f t="shared" si="68"/>
        <v>0</v>
      </c>
      <c r="W350" s="63">
        <f t="shared" si="69"/>
        <v>0</v>
      </c>
      <c r="X350" s="63">
        <f t="shared" si="70"/>
        <v>0</v>
      </c>
      <c r="Y350" s="70">
        <f>X350*INDEX('WMC Loss McConaughy-GI'!$B$54:$D$65,MATCH('Score Analysis'!P350,'WMC Loss McConaughy-GI'!$E$54:$E$65,0),MATCH('Score Analysis'!S350,'WMC Loss McConaughy-GI'!$B$53:$D$53,0))</f>
        <v>0</v>
      </c>
    </row>
    <row r="351" spans="15:25" x14ac:dyDescent="0.55000000000000004">
      <c r="O351">
        <f t="shared" si="64"/>
        <v>1975</v>
      </c>
      <c r="P351">
        <f t="shared" si="65"/>
        <v>5</v>
      </c>
      <c r="Q351" s="1">
        <v>27515</v>
      </c>
      <c r="R351" s="18">
        <f t="shared" si="66"/>
        <v>197505</v>
      </c>
      <c r="S351" s="1" t="str">
        <f t="shared" si="67"/>
        <v>Normal</v>
      </c>
      <c r="T351" s="2">
        <v>1400.0000000000057</v>
      </c>
      <c r="U351" s="63">
        <f t="shared" si="63"/>
        <v>0</v>
      </c>
      <c r="V351" s="70">
        <f t="shared" si="68"/>
        <v>0</v>
      </c>
      <c r="W351" s="63">
        <f t="shared" si="69"/>
        <v>0</v>
      </c>
      <c r="X351" s="63">
        <f t="shared" si="70"/>
        <v>0</v>
      </c>
      <c r="Y351" s="70">
        <f>X351*INDEX('WMC Loss McConaughy-GI'!$B$54:$D$65,MATCH('Score Analysis'!P351,'WMC Loss McConaughy-GI'!$E$54:$E$65,0),MATCH('Score Analysis'!S351,'WMC Loss McConaughy-GI'!$B$53:$D$53,0))</f>
        <v>0</v>
      </c>
    </row>
    <row r="352" spans="15:25" x14ac:dyDescent="0.55000000000000004">
      <c r="O352">
        <f t="shared" si="64"/>
        <v>1975</v>
      </c>
      <c r="P352">
        <f t="shared" si="65"/>
        <v>6</v>
      </c>
      <c r="Q352" s="1">
        <v>27546</v>
      </c>
      <c r="R352" s="18">
        <f t="shared" si="66"/>
        <v>197506</v>
      </c>
      <c r="S352" s="1" t="str">
        <f t="shared" si="67"/>
        <v>Normal</v>
      </c>
      <c r="T352" s="2">
        <v>39899.999999999993</v>
      </c>
      <c r="U352" s="63">
        <f t="shared" si="63"/>
        <v>0</v>
      </c>
      <c r="V352" s="70">
        <f t="shared" si="68"/>
        <v>0</v>
      </c>
      <c r="W352" s="63">
        <f t="shared" si="69"/>
        <v>0</v>
      </c>
      <c r="X352" s="63">
        <f t="shared" si="70"/>
        <v>0</v>
      </c>
      <c r="Y352" s="70">
        <f>X352*INDEX('WMC Loss McConaughy-GI'!$B$54:$D$65,MATCH('Score Analysis'!P352,'WMC Loss McConaughy-GI'!$E$54:$E$65,0),MATCH('Score Analysis'!S352,'WMC Loss McConaughy-GI'!$B$53:$D$53,0))</f>
        <v>0</v>
      </c>
    </row>
    <row r="353" spans="15:25" x14ac:dyDescent="0.55000000000000004">
      <c r="O353">
        <f t="shared" si="64"/>
        <v>1975</v>
      </c>
      <c r="P353">
        <f t="shared" si="65"/>
        <v>7</v>
      </c>
      <c r="Q353" s="1">
        <v>27576</v>
      </c>
      <c r="R353" s="18">
        <f t="shared" si="66"/>
        <v>197507</v>
      </c>
      <c r="S353" s="1" t="str">
        <f t="shared" si="67"/>
        <v>Normal</v>
      </c>
      <c r="T353" s="2">
        <v>23299.999999999996</v>
      </c>
      <c r="U353" s="63">
        <f t="shared" si="63"/>
        <v>0</v>
      </c>
      <c r="V353" s="70">
        <f t="shared" si="68"/>
        <v>0</v>
      </c>
      <c r="W353" s="63">
        <f t="shared" si="69"/>
        <v>0</v>
      </c>
      <c r="X353" s="63">
        <f t="shared" si="70"/>
        <v>0</v>
      </c>
      <c r="Y353" s="70">
        <f>X353*INDEX('WMC Loss McConaughy-GI'!$B$54:$D$65,MATCH('Score Analysis'!P353,'WMC Loss McConaughy-GI'!$E$54:$E$65,0),MATCH('Score Analysis'!S353,'WMC Loss McConaughy-GI'!$B$53:$D$53,0))</f>
        <v>0</v>
      </c>
    </row>
    <row r="354" spans="15:25" x14ac:dyDescent="0.55000000000000004">
      <c r="O354">
        <f t="shared" si="64"/>
        <v>1975</v>
      </c>
      <c r="P354">
        <f t="shared" si="65"/>
        <v>8</v>
      </c>
      <c r="Q354" s="1">
        <v>27607</v>
      </c>
      <c r="R354" s="18">
        <f t="shared" si="66"/>
        <v>197508</v>
      </c>
      <c r="S354" s="1" t="str">
        <f t="shared" si="67"/>
        <v>Normal</v>
      </c>
      <c r="T354" s="2">
        <v>35500</v>
      </c>
      <c r="U354" s="63">
        <f t="shared" si="63"/>
        <v>0</v>
      </c>
      <c r="V354" s="70">
        <f t="shared" si="68"/>
        <v>0</v>
      </c>
      <c r="W354" s="63">
        <f t="shared" si="69"/>
        <v>0</v>
      </c>
      <c r="X354" s="63">
        <f t="shared" si="70"/>
        <v>0</v>
      </c>
      <c r="Y354" s="70">
        <f>X354*INDEX('WMC Loss McConaughy-GI'!$B$54:$D$65,MATCH('Score Analysis'!P354,'WMC Loss McConaughy-GI'!$E$54:$E$65,0),MATCH('Score Analysis'!S354,'WMC Loss McConaughy-GI'!$B$53:$D$53,0))</f>
        <v>0</v>
      </c>
    </row>
    <row r="355" spans="15:25" x14ac:dyDescent="0.55000000000000004">
      <c r="O355">
        <f t="shared" si="64"/>
        <v>1975</v>
      </c>
      <c r="P355">
        <f t="shared" si="65"/>
        <v>9</v>
      </c>
      <c r="Q355" s="1">
        <v>27638</v>
      </c>
      <c r="R355" s="18">
        <f t="shared" si="66"/>
        <v>197509</v>
      </c>
      <c r="S355" s="1" t="str">
        <f t="shared" si="67"/>
        <v>Normal</v>
      </c>
      <c r="T355" s="2">
        <v>35600</v>
      </c>
      <c r="U355" s="63">
        <f t="shared" si="63"/>
        <v>9019.3515432585282</v>
      </c>
      <c r="V355" s="70">
        <f t="shared" si="68"/>
        <v>9019.3515432585282</v>
      </c>
      <c r="W355" s="63">
        <f t="shared" si="69"/>
        <v>34.212667964227393</v>
      </c>
      <c r="X355" s="63">
        <f t="shared" si="70"/>
        <v>0</v>
      </c>
      <c r="Y355" s="70">
        <f>X355*INDEX('WMC Loss McConaughy-GI'!$B$54:$D$65,MATCH('Score Analysis'!P355,'WMC Loss McConaughy-GI'!$E$54:$E$65,0),MATCH('Score Analysis'!S355,'WMC Loss McConaughy-GI'!$B$53:$D$53,0))</f>
        <v>0</v>
      </c>
    </row>
    <row r="356" spans="15:25" x14ac:dyDescent="0.55000000000000004">
      <c r="O356">
        <f t="shared" si="64"/>
        <v>1975</v>
      </c>
      <c r="P356">
        <f t="shared" si="65"/>
        <v>10</v>
      </c>
      <c r="Q356" s="1">
        <v>27668</v>
      </c>
      <c r="R356" s="18">
        <f t="shared" si="66"/>
        <v>197510</v>
      </c>
      <c r="S356" s="1" t="str">
        <f t="shared" si="67"/>
        <v>Normal</v>
      </c>
      <c r="T356" s="2">
        <v>35600.000000000007</v>
      </c>
      <c r="U356" s="63">
        <f t="shared" si="63"/>
        <v>0</v>
      </c>
      <c r="V356" s="70">
        <f t="shared" si="68"/>
        <v>8985.1388752943003</v>
      </c>
      <c r="W356" s="63">
        <f t="shared" si="69"/>
        <v>20.189933510852754</v>
      </c>
      <c r="X356" s="63">
        <f t="shared" si="70"/>
        <v>0</v>
      </c>
      <c r="Y356" s="70">
        <f>X356*INDEX('WMC Loss McConaughy-GI'!$B$54:$D$65,MATCH('Score Analysis'!P356,'WMC Loss McConaughy-GI'!$E$54:$E$65,0),MATCH('Score Analysis'!S356,'WMC Loss McConaughy-GI'!$B$53:$D$53,0))</f>
        <v>0</v>
      </c>
    </row>
    <row r="357" spans="15:25" x14ac:dyDescent="0.55000000000000004">
      <c r="O357">
        <f t="shared" si="64"/>
        <v>1975</v>
      </c>
      <c r="P357">
        <f t="shared" si="65"/>
        <v>11</v>
      </c>
      <c r="Q357" s="1">
        <v>27699</v>
      </c>
      <c r="R357" s="18">
        <f t="shared" si="66"/>
        <v>197511</v>
      </c>
      <c r="S357" s="1" t="str">
        <f t="shared" si="67"/>
        <v>Normal</v>
      </c>
      <c r="T357" s="2">
        <v>200.00000000000284</v>
      </c>
      <c r="U357" s="63">
        <f t="shared" si="63"/>
        <v>0</v>
      </c>
      <c r="V357" s="70">
        <f t="shared" si="68"/>
        <v>8964.9489417834484</v>
      </c>
      <c r="W357" s="63">
        <f t="shared" si="69"/>
        <v>9.1712858111915043</v>
      </c>
      <c r="X357" s="63">
        <f t="shared" si="70"/>
        <v>0</v>
      </c>
      <c r="Y357" s="70">
        <f>X357*INDEX('WMC Loss McConaughy-GI'!$B$54:$D$65,MATCH('Score Analysis'!P357,'WMC Loss McConaughy-GI'!$E$54:$E$65,0),MATCH('Score Analysis'!S357,'WMC Loss McConaughy-GI'!$B$53:$D$53,0))</f>
        <v>0</v>
      </c>
    </row>
    <row r="358" spans="15:25" x14ac:dyDescent="0.55000000000000004">
      <c r="O358">
        <f t="shared" si="64"/>
        <v>1975</v>
      </c>
      <c r="P358">
        <f t="shared" si="65"/>
        <v>12</v>
      </c>
      <c r="Q358" s="1">
        <v>27729</v>
      </c>
      <c r="R358" s="18">
        <f t="shared" si="66"/>
        <v>197512</v>
      </c>
      <c r="S358" s="1" t="str">
        <f t="shared" si="67"/>
        <v>Normal</v>
      </c>
      <c r="T358" s="2">
        <v>0</v>
      </c>
      <c r="U358" s="63">
        <f t="shared" si="63"/>
        <v>0</v>
      </c>
      <c r="V358" s="70">
        <f t="shared" si="68"/>
        <v>8955.777655972257</v>
      </c>
      <c r="W358" s="63">
        <f t="shared" si="69"/>
        <v>2.5077676602296908</v>
      </c>
      <c r="X358" s="63">
        <f t="shared" si="70"/>
        <v>0</v>
      </c>
      <c r="Y358" s="70">
        <f>X358*INDEX('WMC Loss McConaughy-GI'!$B$54:$D$65,MATCH('Score Analysis'!P358,'WMC Loss McConaughy-GI'!$E$54:$E$65,0),MATCH('Score Analysis'!S358,'WMC Loss McConaughy-GI'!$B$53:$D$53,0))</f>
        <v>0</v>
      </c>
    </row>
    <row r="359" spans="15:25" x14ac:dyDescent="0.55000000000000004">
      <c r="O359">
        <f t="shared" si="64"/>
        <v>1976</v>
      </c>
      <c r="P359">
        <f t="shared" si="65"/>
        <v>1</v>
      </c>
      <c r="Q359" s="1">
        <v>27760</v>
      </c>
      <c r="R359" s="18">
        <f t="shared" si="66"/>
        <v>197601</v>
      </c>
      <c r="S359" s="1" t="str">
        <f t="shared" si="67"/>
        <v>Dry</v>
      </c>
      <c r="T359" s="2">
        <v>0</v>
      </c>
      <c r="U359" s="63">
        <f t="shared" si="63"/>
        <v>0</v>
      </c>
      <c r="V359" s="70">
        <f t="shared" si="68"/>
        <v>8953.2698883120265</v>
      </c>
      <c r="W359" s="63">
        <f t="shared" si="69"/>
        <v>5.6694492713103681</v>
      </c>
      <c r="X359" s="63">
        <f t="shared" si="70"/>
        <v>0</v>
      </c>
      <c r="Y359" s="70">
        <f>X359*INDEX('WMC Loss McConaughy-GI'!$B$54:$D$65,MATCH('Score Analysis'!P359,'WMC Loss McConaughy-GI'!$E$54:$E$65,0),MATCH('Score Analysis'!S359,'WMC Loss McConaughy-GI'!$B$53:$D$53,0))</f>
        <v>0</v>
      </c>
    </row>
    <row r="360" spans="15:25" x14ac:dyDescent="0.55000000000000004">
      <c r="O360">
        <f t="shared" si="64"/>
        <v>1976</v>
      </c>
      <c r="P360">
        <f t="shared" si="65"/>
        <v>2</v>
      </c>
      <c r="Q360" s="1">
        <v>27791</v>
      </c>
      <c r="R360" s="18">
        <f t="shared" si="66"/>
        <v>197602</v>
      </c>
      <c r="S360" s="1" t="str">
        <f t="shared" si="67"/>
        <v>Dry</v>
      </c>
      <c r="T360" s="2">
        <v>0</v>
      </c>
      <c r="U360" s="63">
        <f t="shared" si="63"/>
        <v>0</v>
      </c>
      <c r="V360" s="70">
        <f t="shared" si="68"/>
        <v>8947.6004390407161</v>
      </c>
      <c r="W360" s="63">
        <f t="shared" si="69"/>
        <v>18.963206810585202</v>
      </c>
      <c r="X360" s="63">
        <f t="shared" si="70"/>
        <v>0</v>
      </c>
      <c r="Y360" s="70">
        <f>X360*INDEX('WMC Loss McConaughy-GI'!$B$54:$D$65,MATCH('Score Analysis'!P360,'WMC Loss McConaughy-GI'!$E$54:$E$65,0),MATCH('Score Analysis'!S360,'WMC Loss McConaughy-GI'!$B$53:$D$53,0))</f>
        <v>0</v>
      </c>
    </row>
    <row r="361" spans="15:25" x14ac:dyDescent="0.55000000000000004">
      <c r="O361">
        <f t="shared" si="64"/>
        <v>1976</v>
      </c>
      <c r="P361">
        <f t="shared" si="65"/>
        <v>3</v>
      </c>
      <c r="Q361" s="1">
        <v>27820</v>
      </c>
      <c r="R361" s="18">
        <f t="shared" si="66"/>
        <v>197603</v>
      </c>
      <c r="S361" s="1" t="str">
        <f t="shared" si="67"/>
        <v>Dry</v>
      </c>
      <c r="T361" s="2">
        <v>0</v>
      </c>
      <c r="U361" s="63">
        <f t="shared" si="63"/>
        <v>0</v>
      </c>
      <c r="V361" s="70">
        <f t="shared" si="68"/>
        <v>8928.6372322301304</v>
      </c>
      <c r="W361" s="63">
        <f t="shared" si="69"/>
        <v>20.329357828518233</v>
      </c>
      <c r="X361" s="63">
        <f t="shared" si="70"/>
        <v>0</v>
      </c>
      <c r="Y361" s="70">
        <f>X361*INDEX('WMC Loss McConaughy-GI'!$B$54:$D$65,MATCH('Score Analysis'!P361,'WMC Loss McConaughy-GI'!$E$54:$E$65,0),MATCH('Score Analysis'!S361,'WMC Loss McConaughy-GI'!$B$53:$D$53,0))</f>
        <v>0</v>
      </c>
    </row>
    <row r="362" spans="15:25" x14ac:dyDescent="0.55000000000000004">
      <c r="O362">
        <f t="shared" si="64"/>
        <v>1976</v>
      </c>
      <c r="P362">
        <f t="shared" si="65"/>
        <v>4</v>
      </c>
      <c r="Q362" s="1">
        <v>27851</v>
      </c>
      <c r="R362" s="18">
        <f t="shared" si="66"/>
        <v>197604</v>
      </c>
      <c r="S362" s="1" t="str">
        <f t="shared" si="67"/>
        <v>Dry</v>
      </c>
      <c r="T362" s="2">
        <v>0</v>
      </c>
      <c r="U362" s="63">
        <f t="shared" si="63"/>
        <v>0</v>
      </c>
      <c r="V362" s="70">
        <f t="shared" si="68"/>
        <v>8908.3078744016129</v>
      </c>
      <c r="W362" s="63">
        <f t="shared" si="69"/>
        <v>31.86304824045471</v>
      </c>
      <c r="X362" s="63">
        <f t="shared" si="70"/>
        <v>0</v>
      </c>
      <c r="Y362" s="70">
        <f>X362*INDEX('WMC Loss McConaughy-GI'!$B$54:$D$65,MATCH('Score Analysis'!P362,'WMC Loss McConaughy-GI'!$E$54:$E$65,0),MATCH('Score Analysis'!S362,'WMC Loss McConaughy-GI'!$B$53:$D$53,0))</f>
        <v>0</v>
      </c>
    </row>
    <row r="363" spans="15:25" x14ac:dyDescent="0.55000000000000004">
      <c r="O363">
        <f t="shared" si="64"/>
        <v>1976</v>
      </c>
      <c r="P363">
        <f t="shared" si="65"/>
        <v>5</v>
      </c>
      <c r="Q363" s="1">
        <v>27881</v>
      </c>
      <c r="R363" s="18">
        <f t="shared" si="66"/>
        <v>197605</v>
      </c>
      <c r="S363" s="1" t="str">
        <f t="shared" si="67"/>
        <v>Dry</v>
      </c>
      <c r="T363" s="2">
        <v>0</v>
      </c>
      <c r="U363" s="63">
        <f t="shared" si="63"/>
        <v>0</v>
      </c>
      <c r="V363" s="70">
        <f t="shared" si="68"/>
        <v>8876.4448261611578</v>
      </c>
      <c r="W363" s="63">
        <f t="shared" si="69"/>
        <v>35.571659104723345</v>
      </c>
      <c r="X363" s="63">
        <f t="shared" si="70"/>
        <v>0</v>
      </c>
      <c r="Y363" s="70">
        <f>X363*INDEX('WMC Loss McConaughy-GI'!$B$54:$D$65,MATCH('Score Analysis'!P363,'WMC Loss McConaughy-GI'!$E$54:$E$65,0),MATCH('Score Analysis'!S363,'WMC Loss McConaughy-GI'!$B$53:$D$53,0))</f>
        <v>0</v>
      </c>
    </row>
    <row r="364" spans="15:25" x14ac:dyDescent="0.55000000000000004">
      <c r="O364">
        <f t="shared" si="64"/>
        <v>1976</v>
      </c>
      <c r="P364">
        <f t="shared" si="65"/>
        <v>6</v>
      </c>
      <c r="Q364" s="1">
        <v>27912</v>
      </c>
      <c r="R364" s="18">
        <f t="shared" si="66"/>
        <v>197606</v>
      </c>
      <c r="S364" s="1" t="str">
        <f t="shared" si="67"/>
        <v>Dry</v>
      </c>
      <c r="T364" s="2">
        <v>0</v>
      </c>
      <c r="U364" s="63">
        <f t="shared" si="63"/>
        <v>0</v>
      </c>
      <c r="V364" s="70">
        <f t="shared" si="68"/>
        <v>8840.8731670564339</v>
      </c>
      <c r="W364" s="63">
        <f t="shared" si="69"/>
        <v>38.802047025891319</v>
      </c>
      <c r="X364" s="63">
        <f t="shared" si="70"/>
        <v>0</v>
      </c>
      <c r="Y364" s="70">
        <f>X364*INDEX('WMC Loss McConaughy-GI'!$B$54:$D$65,MATCH('Score Analysis'!P364,'WMC Loss McConaughy-GI'!$E$54:$E$65,0),MATCH('Score Analysis'!S364,'WMC Loss McConaughy-GI'!$B$53:$D$53,0))</f>
        <v>0</v>
      </c>
    </row>
    <row r="365" spans="15:25" x14ac:dyDescent="0.55000000000000004">
      <c r="O365">
        <f t="shared" si="64"/>
        <v>1976</v>
      </c>
      <c r="P365">
        <f t="shared" si="65"/>
        <v>7</v>
      </c>
      <c r="Q365" s="1">
        <v>27942</v>
      </c>
      <c r="R365" s="18">
        <f t="shared" si="66"/>
        <v>197607</v>
      </c>
      <c r="S365" s="1" t="str">
        <f t="shared" si="67"/>
        <v>Dry</v>
      </c>
      <c r="T365" s="2">
        <v>24100</v>
      </c>
      <c r="U365" s="63">
        <f t="shared" si="63"/>
        <v>0</v>
      </c>
      <c r="V365" s="70">
        <f t="shared" si="68"/>
        <v>8802.0711200305432</v>
      </c>
      <c r="W365" s="63">
        <f t="shared" si="69"/>
        <v>0</v>
      </c>
      <c r="X365" s="63">
        <f t="shared" si="70"/>
        <v>8802.0711200305432</v>
      </c>
      <c r="Y365" s="70">
        <f>X365*INDEX('WMC Loss McConaughy-GI'!$B$54:$D$65,MATCH('Score Analysis'!P365,'WMC Loss McConaughy-GI'!$E$54:$E$65,0),MATCH('Score Analysis'!S365,'WMC Loss McConaughy-GI'!$B$53:$D$53,0))</f>
        <v>3355.9447448276119</v>
      </c>
    </row>
    <row r="366" spans="15:25" x14ac:dyDescent="0.55000000000000004">
      <c r="O366">
        <f t="shared" si="64"/>
        <v>1976</v>
      </c>
      <c r="P366">
        <f t="shared" si="65"/>
        <v>8</v>
      </c>
      <c r="Q366" s="1">
        <v>27973</v>
      </c>
      <c r="R366" s="18">
        <f t="shared" si="66"/>
        <v>197608</v>
      </c>
      <c r="S366" s="1" t="str">
        <f t="shared" si="67"/>
        <v>Dry</v>
      </c>
      <c r="T366" s="2">
        <v>26700.000000000004</v>
      </c>
      <c r="U366" s="63">
        <f t="shared" si="63"/>
        <v>0</v>
      </c>
      <c r="V366" s="70">
        <f t="shared" si="68"/>
        <v>0</v>
      </c>
      <c r="W366" s="63">
        <f t="shared" si="69"/>
        <v>0</v>
      </c>
      <c r="X366" s="63">
        <f t="shared" si="70"/>
        <v>0</v>
      </c>
      <c r="Y366" s="70">
        <f>X366*INDEX('WMC Loss McConaughy-GI'!$B$54:$D$65,MATCH('Score Analysis'!P366,'WMC Loss McConaughy-GI'!$E$54:$E$65,0),MATCH('Score Analysis'!S366,'WMC Loss McConaughy-GI'!$B$53:$D$53,0))</f>
        <v>0</v>
      </c>
    </row>
    <row r="367" spans="15:25" x14ac:dyDescent="0.55000000000000004">
      <c r="O367">
        <f t="shared" si="64"/>
        <v>1976</v>
      </c>
      <c r="P367">
        <f t="shared" si="65"/>
        <v>9</v>
      </c>
      <c r="Q367" s="1">
        <v>28004</v>
      </c>
      <c r="R367" s="18">
        <f t="shared" si="66"/>
        <v>197609</v>
      </c>
      <c r="S367" s="1" t="str">
        <f t="shared" si="67"/>
        <v>Dry</v>
      </c>
      <c r="T367" s="2">
        <v>25800.000000000004</v>
      </c>
      <c r="U367" s="63">
        <f t="shared" si="63"/>
        <v>4420.5268379624322</v>
      </c>
      <c r="V367" s="70">
        <f t="shared" si="68"/>
        <v>4420.5268379624322</v>
      </c>
      <c r="W367" s="63">
        <f t="shared" si="69"/>
        <v>16.768169663727861</v>
      </c>
      <c r="X367" s="63">
        <f t="shared" si="70"/>
        <v>0</v>
      </c>
      <c r="Y367" s="70">
        <f>X367*INDEX('WMC Loss McConaughy-GI'!$B$54:$D$65,MATCH('Score Analysis'!P367,'WMC Loss McConaughy-GI'!$E$54:$E$65,0),MATCH('Score Analysis'!S367,'WMC Loss McConaughy-GI'!$B$53:$D$53,0))</f>
        <v>0</v>
      </c>
    </row>
    <row r="368" spans="15:25" x14ac:dyDescent="0.55000000000000004">
      <c r="O368">
        <f t="shared" si="64"/>
        <v>1976</v>
      </c>
      <c r="P368">
        <f t="shared" si="65"/>
        <v>10</v>
      </c>
      <c r="Q368" s="1">
        <v>28034</v>
      </c>
      <c r="R368" s="18">
        <f t="shared" si="66"/>
        <v>197610</v>
      </c>
      <c r="S368" s="1" t="str">
        <f t="shared" si="67"/>
        <v>Dry</v>
      </c>
      <c r="T368" s="2">
        <v>38300.000000000007</v>
      </c>
      <c r="U368" s="63">
        <f t="shared" si="63"/>
        <v>0</v>
      </c>
      <c r="V368" s="70">
        <f t="shared" si="68"/>
        <v>4403.7586682987039</v>
      </c>
      <c r="W368" s="63">
        <f t="shared" si="69"/>
        <v>9.8954057299286955</v>
      </c>
      <c r="X368" s="63">
        <f t="shared" si="70"/>
        <v>0</v>
      </c>
      <c r="Y368" s="70">
        <f>X368*INDEX('WMC Loss McConaughy-GI'!$B$54:$D$65,MATCH('Score Analysis'!P368,'WMC Loss McConaughy-GI'!$E$54:$E$65,0),MATCH('Score Analysis'!S368,'WMC Loss McConaughy-GI'!$B$53:$D$53,0))</f>
        <v>0</v>
      </c>
    </row>
    <row r="369" spans="15:25" x14ac:dyDescent="0.55000000000000004">
      <c r="O369">
        <f t="shared" si="64"/>
        <v>1976</v>
      </c>
      <c r="P369">
        <f t="shared" si="65"/>
        <v>11</v>
      </c>
      <c r="Q369" s="1">
        <v>28065</v>
      </c>
      <c r="R369" s="18">
        <f t="shared" si="66"/>
        <v>197611</v>
      </c>
      <c r="S369" s="1" t="str">
        <f t="shared" si="67"/>
        <v>Dry</v>
      </c>
      <c r="T369" s="2">
        <v>14799.999999999996</v>
      </c>
      <c r="U369" s="63">
        <f t="shared" si="63"/>
        <v>0</v>
      </c>
      <c r="V369" s="70">
        <f t="shared" si="68"/>
        <v>4393.8632625687751</v>
      </c>
      <c r="W369" s="63">
        <f t="shared" si="69"/>
        <v>4.4949922256106047</v>
      </c>
      <c r="X369" s="63">
        <f t="shared" si="70"/>
        <v>0</v>
      </c>
      <c r="Y369" s="70">
        <f>X369*INDEX('WMC Loss McConaughy-GI'!$B$54:$D$65,MATCH('Score Analysis'!P369,'WMC Loss McConaughy-GI'!$E$54:$E$65,0),MATCH('Score Analysis'!S369,'WMC Loss McConaughy-GI'!$B$53:$D$53,0))</f>
        <v>0</v>
      </c>
    </row>
    <row r="370" spans="15:25" x14ac:dyDescent="0.55000000000000004">
      <c r="O370">
        <f t="shared" si="64"/>
        <v>1976</v>
      </c>
      <c r="P370">
        <f t="shared" si="65"/>
        <v>12</v>
      </c>
      <c r="Q370" s="1">
        <v>28095</v>
      </c>
      <c r="R370" s="18">
        <f t="shared" si="66"/>
        <v>197612</v>
      </c>
      <c r="S370" s="1" t="str">
        <f t="shared" si="67"/>
        <v>Dry</v>
      </c>
      <c r="T370" s="2">
        <v>0</v>
      </c>
      <c r="U370" s="63">
        <f t="shared" si="63"/>
        <v>0</v>
      </c>
      <c r="V370" s="70">
        <f t="shared" si="68"/>
        <v>4389.3682703431641</v>
      </c>
      <c r="W370" s="63">
        <f t="shared" si="69"/>
        <v>1.2290965921719192</v>
      </c>
      <c r="X370" s="63">
        <f t="shared" si="70"/>
        <v>0</v>
      </c>
      <c r="Y370" s="70">
        <f>X370*INDEX('WMC Loss McConaughy-GI'!$B$54:$D$65,MATCH('Score Analysis'!P370,'WMC Loss McConaughy-GI'!$E$54:$E$65,0),MATCH('Score Analysis'!S370,'WMC Loss McConaughy-GI'!$B$53:$D$53,0))</f>
        <v>0</v>
      </c>
    </row>
    <row r="371" spans="15:25" x14ac:dyDescent="0.55000000000000004">
      <c r="O371">
        <f t="shared" si="64"/>
        <v>1977</v>
      </c>
      <c r="P371">
        <f t="shared" si="65"/>
        <v>1</v>
      </c>
      <c r="Q371" s="1">
        <v>28126</v>
      </c>
      <c r="R371" s="18">
        <f t="shared" si="66"/>
        <v>197701</v>
      </c>
      <c r="S371" s="1" t="str">
        <f t="shared" si="67"/>
        <v>Normal</v>
      </c>
      <c r="T371" s="2">
        <v>26200.000000000004</v>
      </c>
      <c r="U371" s="63">
        <f t="shared" si="63"/>
        <v>0</v>
      </c>
      <c r="V371" s="70">
        <f t="shared" si="68"/>
        <v>4388.1391737509921</v>
      </c>
      <c r="W371" s="63">
        <f t="shared" si="69"/>
        <v>2.7786867537086377</v>
      </c>
      <c r="X371" s="63">
        <f t="shared" si="70"/>
        <v>0</v>
      </c>
      <c r="Y371" s="70">
        <f>X371*INDEX('WMC Loss McConaughy-GI'!$B$54:$D$65,MATCH('Score Analysis'!P371,'WMC Loss McConaughy-GI'!$E$54:$E$65,0),MATCH('Score Analysis'!S371,'WMC Loss McConaughy-GI'!$B$53:$D$53,0))</f>
        <v>0</v>
      </c>
    </row>
    <row r="372" spans="15:25" x14ac:dyDescent="0.55000000000000004">
      <c r="O372">
        <f t="shared" si="64"/>
        <v>1977</v>
      </c>
      <c r="P372">
        <f t="shared" si="65"/>
        <v>2</v>
      </c>
      <c r="Q372" s="1">
        <v>28157</v>
      </c>
      <c r="R372" s="18">
        <f t="shared" si="66"/>
        <v>197702</v>
      </c>
      <c r="S372" s="1" t="str">
        <f t="shared" si="67"/>
        <v>Normal</v>
      </c>
      <c r="T372" s="2">
        <v>74500</v>
      </c>
      <c r="U372" s="63">
        <f t="shared" si="63"/>
        <v>0</v>
      </c>
      <c r="V372" s="70">
        <f t="shared" si="68"/>
        <v>4385.3604869972833</v>
      </c>
      <c r="W372" s="63">
        <f t="shared" si="69"/>
        <v>9.2941675726876625</v>
      </c>
      <c r="X372" s="63">
        <f t="shared" si="70"/>
        <v>0</v>
      </c>
      <c r="Y372" s="70">
        <f>X372*INDEX('WMC Loss McConaughy-GI'!$B$54:$D$65,MATCH('Score Analysis'!P372,'WMC Loss McConaughy-GI'!$E$54:$E$65,0),MATCH('Score Analysis'!S372,'WMC Loss McConaughy-GI'!$B$53:$D$53,0))</f>
        <v>0</v>
      </c>
    </row>
    <row r="373" spans="15:25" x14ac:dyDescent="0.55000000000000004">
      <c r="O373">
        <f t="shared" si="64"/>
        <v>1977</v>
      </c>
      <c r="P373">
        <f t="shared" si="65"/>
        <v>3</v>
      </c>
      <c r="Q373" s="1">
        <v>28185</v>
      </c>
      <c r="R373" s="18">
        <f t="shared" si="66"/>
        <v>197703</v>
      </c>
      <c r="S373" s="1" t="str">
        <f t="shared" si="67"/>
        <v>Normal</v>
      </c>
      <c r="T373" s="2">
        <v>82500</v>
      </c>
      <c r="U373" s="63">
        <f t="shared" si="63"/>
        <v>0</v>
      </c>
      <c r="V373" s="70">
        <f t="shared" si="68"/>
        <v>4376.0663194245953</v>
      </c>
      <c r="W373" s="63">
        <f t="shared" si="69"/>
        <v>0</v>
      </c>
      <c r="X373" s="63">
        <f t="shared" si="70"/>
        <v>4376.0663194245953</v>
      </c>
      <c r="Y373" s="70">
        <f>X373*INDEX('WMC Loss McConaughy-GI'!$B$54:$D$65,MATCH('Score Analysis'!P373,'WMC Loss McConaughy-GI'!$E$54:$E$65,0),MATCH('Score Analysis'!S373,'WMC Loss McConaughy-GI'!$B$53:$D$53,0))</f>
        <v>4178.4852824539539</v>
      </c>
    </row>
    <row r="374" spans="15:25" x14ac:dyDescent="0.55000000000000004">
      <c r="O374">
        <f t="shared" si="64"/>
        <v>1977</v>
      </c>
      <c r="P374">
        <f t="shared" si="65"/>
        <v>4</v>
      </c>
      <c r="Q374" s="1">
        <v>28216</v>
      </c>
      <c r="R374" s="18">
        <f t="shared" si="66"/>
        <v>197704</v>
      </c>
      <c r="S374" s="1" t="str">
        <f t="shared" si="67"/>
        <v>Normal</v>
      </c>
      <c r="T374" s="2">
        <v>11800.000000000011</v>
      </c>
      <c r="U374" s="63">
        <f t="shared" si="63"/>
        <v>0</v>
      </c>
      <c r="V374" s="70">
        <f t="shared" si="68"/>
        <v>0</v>
      </c>
      <c r="W374" s="63">
        <f t="shared" si="69"/>
        <v>0</v>
      </c>
      <c r="X374" s="63">
        <f t="shared" si="70"/>
        <v>0</v>
      </c>
      <c r="Y374" s="70">
        <f>X374*INDEX('WMC Loss McConaughy-GI'!$B$54:$D$65,MATCH('Score Analysis'!P374,'WMC Loss McConaughy-GI'!$E$54:$E$65,0),MATCH('Score Analysis'!S374,'WMC Loss McConaughy-GI'!$B$53:$D$53,0))</f>
        <v>0</v>
      </c>
    </row>
    <row r="375" spans="15:25" x14ac:dyDescent="0.55000000000000004">
      <c r="O375">
        <f t="shared" si="64"/>
        <v>1977</v>
      </c>
      <c r="P375">
        <f t="shared" si="65"/>
        <v>5</v>
      </c>
      <c r="Q375" s="1">
        <v>28246</v>
      </c>
      <c r="R375" s="18">
        <f t="shared" si="66"/>
        <v>197705</v>
      </c>
      <c r="S375" s="1" t="str">
        <f t="shared" si="67"/>
        <v>Normal</v>
      </c>
      <c r="T375" s="2">
        <v>22500</v>
      </c>
      <c r="U375" s="63">
        <f t="shared" si="63"/>
        <v>0</v>
      </c>
      <c r="V375" s="70">
        <f t="shared" si="68"/>
        <v>0</v>
      </c>
      <c r="W375" s="63">
        <f t="shared" si="69"/>
        <v>0</v>
      </c>
      <c r="X375" s="63">
        <f t="shared" si="70"/>
        <v>0</v>
      </c>
      <c r="Y375" s="70">
        <f>X375*INDEX('WMC Loss McConaughy-GI'!$B$54:$D$65,MATCH('Score Analysis'!P375,'WMC Loss McConaughy-GI'!$E$54:$E$65,0),MATCH('Score Analysis'!S375,'WMC Loss McConaughy-GI'!$B$53:$D$53,0))</f>
        <v>0</v>
      </c>
    </row>
    <row r="376" spans="15:25" x14ac:dyDescent="0.55000000000000004">
      <c r="O376">
        <f t="shared" si="64"/>
        <v>1977</v>
      </c>
      <c r="P376">
        <f t="shared" si="65"/>
        <v>6</v>
      </c>
      <c r="Q376" s="1">
        <v>28277</v>
      </c>
      <c r="R376" s="18">
        <f t="shared" si="66"/>
        <v>197706</v>
      </c>
      <c r="S376" s="1" t="str">
        <f t="shared" si="67"/>
        <v>Normal</v>
      </c>
      <c r="T376" s="2">
        <v>89199.999999999985</v>
      </c>
      <c r="U376" s="63">
        <f t="shared" si="63"/>
        <v>0</v>
      </c>
      <c r="V376" s="70">
        <f t="shared" si="68"/>
        <v>0</v>
      </c>
      <c r="W376" s="63">
        <f t="shared" si="69"/>
        <v>0</v>
      </c>
      <c r="X376" s="63">
        <f t="shared" si="70"/>
        <v>0</v>
      </c>
      <c r="Y376" s="70">
        <f>X376*INDEX('WMC Loss McConaughy-GI'!$B$54:$D$65,MATCH('Score Analysis'!P376,'WMC Loss McConaughy-GI'!$E$54:$E$65,0),MATCH('Score Analysis'!S376,'WMC Loss McConaughy-GI'!$B$53:$D$53,0))</f>
        <v>0</v>
      </c>
    </row>
    <row r="377" spans="15:25" x14ac:dyDescent="0.55000000000000004">
      <c r="O377">
        <f t="shared" si="64"/>
        <v>1977</v>
      </c>
      <c r="P377">
        <f t="shared" si="65"/>
        <v>7</v>
      </c>
      <c r="Q377" s="1">
        <v>28307</v>
      </c>
      <c r="R377" s="18">
        <f t="shared" si="66"/>
        <v>197707</v>
      </c>
      <c r="S377" s="1" t="str">
        <f t="shared" si="67"/>
        <v>Normal</v>
      </c>
      <c r="T377" s="2">
        <v>23599.999999999993</v>
      </c>
      <c r="U377" s="63">
        <f t="shared" si="63"/>
        <v>0</v>
      </c>
      <c r="V377" s="70">
        <f t="shared" si="68"/>
        <v>0</v>
      </c>
      <c r="W377" s="63">
        <f t="shared" si="69"/>
        <v>0</v>
      </c>
      <c r="X377" s="63">
        <f t="shared" si="70"/>
        <v>0</v>
      </c>
      <c r="Y377" s="70">
        <f>X377*INDEX('WMC Loss McConaughy-GI'!$B$54:$D$65,MATCH('Score Analysis'!P377,'WMC Loss McConaughy-GI'!$E$54:$E$65,0),MATCH('Score Analysis'!S377,'WMC Loss McConaughy-GI'!$B$53:$D$53,0))</f>
        <v>0</v>
      </c>
    </row>
    <row r="378" spans="15:25" x14ac:dyDescent="0.55000000000000004">
      <c r="O378">
        <f t="shared" si="64"/>
        <v>1977</v>
      </c>
      <c r="P378">
        <f t="shared" si="65"/>
        <v>8</v>
      </c>
      <c r="Q378" s="1">
        <v>28338</v>
      </c>
      <c r="R378" s="18">
        <f t="shared" si="66"/>
        <v>197708</v>
      </c>
      <c r="S378" s="1" t="str">
        <f t="shared" si="67"/>
        <v>Normal</v>
      </c>
      <c r="T378" s="2">
        <v>34599.999999999993</v>
      </c>
      <c r="U378" s="63">
        <f t="shared" si="63"/>
        <v>0</v>
      </c>
      <c r="V378" s="70">
        <f t="shared" si="68"/>
        <v>0</v>
      </c>
      <c r="W378" s="63">
        <f t="shared" si="69"/>
        <v>0</v>
      </c>
      <c r="X378" s="63">
        <f t="shared" si="70"/>
        <v>0</v>
      </c>
      <c r="Y378" s="70">
        <f>X378*INDEX('WMC Loss McConaughy-GI'!$B$54:$D$65,MATCH('Score Analysis'!P378,'WMC Loss McConaughy-GI'!$E$54:$E$65,0),MATCH('Score Analysis'!S378,'WMC Loss McConaughy-GI'!$B$53:$D$53,0))</f>
        <v>0</v>
      </c>
    </row>
    <row r="379" spans="15:25" x14ac:dyDescent="0.55000000000000004">
      <c r="O379">
        <f t="shared" si="64"/>
        <v>1977</v>
      </c>
      <c r="P379">
        <f t="shared" si="65"/>
        <v>9</v>
      </c>
      <c r="Q379" s="1">
        <v>28369</v>
      </c>
      <c r="R379" s="18">
        <f t="shared" si="66"/>
        <v>197709</v>
      </c>
      <c r="S379" s="1" t="str">
        <f t="shared" si="67"/>
        <v>Normal</v>
      </c>
      <c r="T379" s="2">
        <v>38000</v>
      </c>
      <c r="U379" s="63">
        <f t="shared" si="63"/>
        <v>9019.3515432585282</v>
      </c>
      <c r="V379" s="70">
        <f t="shared" si="68"/>
        <v>9019.3515432585282</v>
      </c>
      <c r="W379" s="63">
        <f t="shared" si="69"/>
        <v>34.212667964227393</v>
      </c>
      <c r="X379" s="63">
        <f t="shared" si="70"/>
        <v>0</v>
      </c>
      <c r="Y379" s="70">
        <f>X379*INDEX('WMC Loss McConaughy-GI'!$B$54:$D$65,MATCH('Score Analysis'!P379,'WMC Loss McConaughy-GI'!$E$54:$E$65,0),MATCH('Score Analysis'!S379,'WMC Loss McConaughy-GI'!$B$53:$D$53,0))</f>
        <v>0</v>
      </c>
    </row>
    <row r="380" spans="15:25" x14ac:dyDescent="0.55000000000000004">
      <c r="O380">
        <f t="shared" si="64"/>
        <v>1977</v>
      </c>
      <c r="P380">
        <f t="shared" si="65"/>
        <v>10</v>
      </c>
      <c r="Q380" s="1">
        <v>28399</v>
      </c>
      <c r="R380" s="18">
        <f t="shared" si="66"/>
        <v>197710</v>
      </c>
      <c r="S380" s="1" t="str">
        <f t="shared" si="67"/>
        <v>Normal</v>
      </c>
      <c r="T380" s="2">
        <v>34900.000000000007</v>
      </c>
      <c r="U380" s="63">
        <f t="shared" si="63"/>
        <v>0</v>
      </c>
      <c r="V380" s="70">
        <f t="shared" si="68"/>
        <v>8985.1388752943003</v>
      </c>
      <c r="W380" s="63">
        <f t="shared" si="69"/>
        <v>20.189933510852754</v>
      </c>
      <c r="X380" s="63">
        <f t="shared" si="70"/>
        <v>0</v>
      </c>
      <c r="Y380" s="70">
        <f>X380*INDEX('WMC Loss McConaughy-GI'!$B$54:$D$65,MATCH('Score Analysis'!P380,'WMC Loss McConaughy-GI'!$E$54:$E$65,0),MATCH('Score Analysis'!S380,'WMC Loss McConaughy-GI'!$B$53:$D$53,0))</f>
        <v>0</v>
      </c>
    </row>
    <row r="381" spans="15:25" x14ac:dyDescent="0.55000000000000004">
      <c r="O381">
        <f t="shared" si="64"/>
        <v>1977</v>
      </c>
      <c r="P381">
        <f t="shared" si="65"/>
        <v>11</v>
      </c>
      <c r="Q381" s="1">
        <v>28430</v>
      </c>
      <c r="R381" s="18">
        <f t="shared" si="66"/>
        <v>197711</v>
      </c>
      <c r="S381" s="1" t="str">
        <f t="shared" si="67"/>
        <v>Normal</v>
      </c>
      <c r="T381" s="2">
        <v>5299.9999999999973</v>
      </c>
      <c r="U381" s="63">
        <f t="shared" si="63"/>
        <v>0</v>
      </c>
      <c r="V381" s="70">
        <f t="shared" si="68"/>
        <v>8964.9489417834484</v>
      </c>
      <c r="W381" s="63">
        <f t="shared" si="69"/>
        <v>9.1712858111915043</v>
      </c>
      <c r="X381" s="63">
        <f t="shared" si="70"/>
        <v>0</v>
      </c>
      <c r="Y381" s="70">
        <f>X381*INDEX('WMC Loss McConaughy-GI'!$B$54:$D$65,MATCH('Score Analysis'!P381,'WMC Loss McConaughy-GI'!$E$54:$E$65,0),MATCH('Score Analysis'!S381,'WMC Loss McConaughy-GI'!$B$53:$D$53,0))</f>
        <v>0</v>
      </c>
    </row>
    <row r="382" spans="15:25" x14ac:dyDescent="0.55000000000000004">
      <c r="O382">
        <f t="shared" si="64"/>
        <v>1977</v>
      </c>
      <c r="P382">
        <f t="shared" si="65"/>
        <v>12</v>
      </c>
      <c r="Q382" s="1">
        <v>28460</v>
      </c>
      <c r="R382" s="18">
        <f t="shared" si="66"/>
        <v>197712</v>
      </c>
      <c r="S382" s="1" t="str">
        <f t="shared" si="67"/>
        <v>Normal</v>
      </c>
      <c r="T382" s="2">
        <v>0</v>
      </c>
      <c r="U382" s="63">
        <f t="shared" si="63"/>
        <v>0</v>
      </c>
      <c r="V382" s="70">
        <f t="shared" si="68"/>
        <v>8955.777655972257</v>
      </c>
      <c r="W382" s="63">
        <f t="shared" si="69"/>
        <v>2.5077676602296908</v>
      </c>
      <c r="X382" s="63">
        <f t="shared" si="70"/>
        <v>0</v>
      </c>
      <c r="Y382" s="70">
        <f>X382*INDEX('WMC Loss McConaughy-GI'!$B$54:$D$65,MATCH('Score Analysis'!P382,'WMC Loss McConaughy-GI'!$E$54:$E$65,0),MATCH('Score Analysis'!S382,'WMC Loss McConaughy-GI'!$B$53:$D$53,0))</f>
        <v>0</v>
      </c>
    </row>
    <row r="383" spans="15:25" x14ac:dyDescent="0.55000000000000004">
      <c r="O383">
        <f t="shared" si="64"/>
        <v>1978</v>
      </c>
      <c r="P383">
        <f t="shared" si="65"/>
        <v>1</v>
      </c>
      <c r="Q383" s="1">
        <v>28491</v>
      </c>
      <c r="R383" s="18">
        <f t="shared" si="66"/>
        <v>197801</v>
      </c>
      <c r="S383" s="1" t="str">
        <f t="shared" si="67"/>
        <v>Normal</v>
      </c>
      <c r="T383" s="2">
        <v>16900</v>
      </c>
      <c r="U383" s="63">
        <f t="shared" si="63"/>
        <v>0</v>
      </c>
      <c r="V383" s="70">
        <f t="shared" si="68"/>
        <v>8953.2698883120265</v>
      </c>
      <c r="W383" s="63">
        <f t="shared" si="69"/>
        <v>5.6694492713103681</v>
      </c>
      <c r="X383" s="63">
        <f t="shared" si="70"/>
        <v>0</v>
      </c>
      <c r="Y383" s="70">
        <f>X383*INDEX('WMC Loss McConaughy-GI'!$B$54:$D$65,MATCH('Score Analysis'!P383,'WMC Loss McConaughy-GI'!$E$54:$E$65,0),MATCH('Score Analysis'!S383,'WMC Loss McConaughy-GI'!$B$53:$D$53,0))</f>
        <v>0</v>
      </c>
    </row>
    <row r="384" spans="15:25" x14ac:dyDescent="0.55000000000000004">
      <c r="O384">
        <f t="shared" si="64"/>
        <v>1978</v>
      </c>
      <c r="P384">
        <f t="shared" si="65"/>
        <v>2</v>
      </c>
      <c r="Q384" s="1">
        <v>28522</v>
      </c>
      <c r="R384" s="18">
        <f t="shared" si="66"/>
        <v>197802</v>
      </c>
      <c r="S384" s="1" t="str">
        <f t="shared" si="67"/>
        <v>Normal</v>
      </c>
      <c r="T384" s="2">
        <v>71100</v>
      </c>
      <c r="U384" s="63">
        <f t="shared" si="63"/>
        <v>0</v>
      </c>
      <c r="V384" s="70">
        <f t="shared" si="68"/>
        <v>8947.6004390407161</v>
      </c>
      <c r="W384" s="63">
        <f t="shared" si="69"/>
        <v>18.963206810585202</v>
      </c>
      <c r="X384" s="63">
        <f t="shared" si="70"/>
        <v>0</v>
      </c>
      <c r="Y384" s="70">
        <f>X384*INDEX('WMC Loss McConaughy-GI'!$B$54:$D$65,MATCH('Score Analysis'!P384,'WMC Loss McConaughy-GI'!$E$54:$E$65,0),MATCH('Score Analysis'!S384,'WMC Loss McConaughy-GI'!$B$53:$D$53,0))</f>
        <v>0</v>
      </c>
    </row>
    <row r="385" spans="15:25" x14ac:dyDescent="0.55000000000000004">
      <c r="O385">
        <f t="shared" si="64"/>
        <v>1978</v>
      </c>
      <c r="P385">
        <f t="shared" si="65"/>
        <v>3</v>
      </c>
      <c r="Q385" s="1">
        <v>28550</v>
      </c>
      <c r="R385" s="18">
        <f t="shared" si="66"/>
        <v>197803</v>
      </c>
      <c r="S385" s="1" t="str">
        <f t="shared" si="67"/>
        <v>Normal</v>
      </c>
      <c r="T385" s="2">
        <v>0</v>
      </c>
      <c r="U385" s="63">
        <f t="shared" si="63"/>
        <v>0</v>
      </c>
      <c r="V385" s="70">
        <f t="shared" si="68"/>
        <v>8928.6372322301304</v>
      </c>
      <c r="W385" s="63">
        <f t="shared" si="69"/>
        <v>20.329357828518233</v>
      </c>
      <c r="X385" s="63">
        <f t="shared" si="70"/>
        <v>0</v>
      </c>
      <c r="Y385" s="70">
        <f>X385*INDEX('WMC Loss McConaughy-GI'!$B$54:$D$65,MATCH('Score Analysis'!P385,'WMC Loss McConaughy-GI'!$E$54:$E$65,0),MATCH('Score Analysis'!S385,'WMC Loss McConaughy-GI'!$B$53:$D$53,0))</f>
        <v>0</v>
      </c>
    </row>
    <row r="386" spans="15:25" x14ac:dyDescent="0.55000000000000004">
      <c r="O386">
        <f t="shared" si="64"/>
        <v>1978</v>
      </c>
      <c r="P386">
        <f t="shared" si="65"/>
        <v>4</v>
      </c>
      <c r="Q386" s="1">
        <v>28581</v>
      </c>
      <c r="R386" s="18">
        <f t="shared" si="66"/>
        <v>197804</v>
      </c>
      <c r="S386" s="1" t="str">
        <f t="shared" si="67"/>
        <v>Normal</v>
      </c>
      <c r="T386" s="2">
        <v>21800.000000000011</v>
      </c>
      <c r="U386" s="63">
        <f t="shared" si="63"/>
        <v>0</v>
      </c>
      <c r="V386" s="70">
        <f t="shared" si="68"/>
        <v>8908.3078744016129</v>
      </c>
      <c r="W386" s="63">
        <f t="shared" si="69"/>
        <v>0</v>
      </c>
      <c r="X386" s="63">
        <f t="shared" si="70"/>
        <v>8908.3078744016129</v>
      </c>
      <c r="Y386" s="70">
        <f>X386*INDEX('WMC Loss McConaughy-GI'!$B$54:$D$65,MATCH('Score Analysis'!P386,'WMC Loss McConaughy-GI'!$E$54:$E$65,0),MATCH('Score Analysis'!S386,'WMC Loss McConaughy-GI'!$B$53:$D$53,0))</f>
        <v>8250.0049819971628</v>
      </c>
    </row>
    <row r="387" spans="15:25" x14ac:dyDescent="0.55000000000000004">
      <c r="O387">
        <f t="shared" si="64"/>
        <v>1978</v>
      </c>
      <c r="P387">
        <f t="shared" si="65"/>
        <v>5</v>
      </c>
      <c r="Q387" s="1">
        <v>28611</v>
      </c>
      <c r="R387" s="18">
        <f t="shared" si="66"/>
        <v>197805</v>
      </c>
      <c r="S387" s="1" t="str">
        <f t="shared" si="67"/>
        <v>Normal</v>
      </c>
      <c r="T387" s="2">
        <v>14900.000000000005</v>
      </c>
      <c r="U387" s="63">
        <f t="shared" si="63"/>
        <v>0</v>
      </c>
      <c r="V387" s="70">
        <f t="shared" si="68"/>
        <v>0</v>
      </c>
      <c r="W387" s="63">
        <f t="shared" si="69"/>
        <v>0</v>
      </c>
      <c r="X387" s="63">
        <f t="shared" si="70"/>
        <v>0</v>
      </c>
      <c r="Y387" s="70">
        <f>X387*INDEX('WMC Loss McConaughy-GI'!$B$54:$D$65,MATCH('Score Analysis'!P387,'WMC Loss McConaughy-GI'!$E$54:$E$65,0),MATCH('Score Analysis'!S387,'WMC Loss McConaughy-GI'!$B$53:$D$53,0))</f>
        <v>0</v>
      </c>
    </row>
    <row r="388" spans="15:25" x14ac:dyDescent="0.55000000000000004">
      <c r="O388">
        <f t="shared" si="64"/>
        <v>1978</v>
      </c>
      <c r="P388">
        <f t="shared" si="65"/>
        <v>6</v>
      </c>
      <c r="Q388" s="1">
        <v>28642</v>
      </c>
      <c r="R388" s="18">
        <f t="shared" si="66"/>
        <v>197806</v>
      </c>
      <c r="S388" s="1" t="str">
        <f t="shared" si="67"/>
        <v>Normal</v>
      </c>
      <c r="T388" s="2">
        <v>86999.999999999985</v>
      </c>
      <c r="U388" s="63">
        <f t="shared" si="63"/>
        <v>0</v>
      </c>
      <c r="V388" s="70">
        <f t="shared" si="68"/>
        <v>0</v>
      </c>
      <c r="W388" s="63">
        <f t="shared" si="69"/>
        <v>0</v>
      </c>
      <c r="X388" s="63">
        <f t="shared" si="70"/>
        <v>0</v>
      </c>
      <c r="Y388" s="70">
        <f>X388*INDEX('WMC Loss McConaughy-GI'!$B$54:$D$65,MATCH('Score Analysis'!P388,'WMC Loss McConaughy-GI'!$E$54:$E$65,0),MATCH('Score Analysis'!S388,'WMC Loss McConaughy-GI'!$B$53:$D$53,0))</f>
        <v>0</v>
      </c>
    </row>
    <row r="389" spans="15:25" x14ac:dyDescent="0.55000000000000004">
      <c r="O389">
        <f t="shared" si="64"/>
        <v>1978</v>
      </c>
      <c r="P389">
        <f t="shared" si="65"/>
        <v>7</v>
      </c>
      <c r="Q389" s="1">
        <v>28672</v>
      </c>
      <c r="R389" s="18">
        <f t="shared" si="66"/>
        <v>197807</v>
      </c>
      <c r="S389" s="1" t="str">
        <f t="shared" si="67"/>
        <v>Normal</v>
      </c>
      <c r="T389" s="2">
        <v>48699.999999999993</v>
      </c>
      <c r="U389" s="63">
        <f t="shared" si="63"/>
        <v>0</v>
      </c>
      <c r="V389" s="70">
        <f t="shared" si="68"/>
        <v>0</v>
      </c>
      <c r="W389" s="63">
        <f t="shared" si="69"/>
        <v>0</v>
      </c>
      <c r="X389" s="63">
        <f t="shared" si="70"/>
        <v>0</v>
      </c>
      <c r="Y389" s="70">
        <f>X389*INDEX('WMC Loss McConaughy-GI'!$B$54:$D$65,MATCH('Score Analysis'!P389,'WMC Loss McConaughy-GI'!$E$54:$E$65,0),MATCH('Score Analysis'!S389,'WMC Loss McConaughy-GI'!$B$53:$D$53,0))</f>
        <v>0</v>
      </c>
    </row>
    <row r="390" spans="15:25" x14ac:dyDescent="0.55000000000000004">
      <c r="O390">
        <f t="shared" si="64"/>
        <v>1978</v>
      </c>
      <c r="P390">
        <f t="shared" si="65"/>
        <v>8</v>
      </c>
      <c r="Q390" s="1">
        <v>28703</v>
      </c>
      <c r="R390" s="18">
        <f t="shared" si="66"/>
        <v>197808</v>
      </c>
      <c r="S390" s="1" t="str">
        <f t="shared" si="67"/>
        <v>Normal</v>
      </c>
      <c r="T390" s="2">
        <v>44000</v>
      </c>
      <c r="U390" s="63">
        <f t="shared" si="63"/>
        <v>0</v>
      </c>
      <c r="V390" s="70">
        <f t="shared" si="68"/>
        <v>0</v>
      </c>
      <c r="W390" s="63">
        <f t="shared" si="69"/>
        <v>0</v>
      </c>
      <c r="X390" s="63">
        <f t="shared" si="70"/>
        <v>0</v>
      </c>
      <c r="Y390" s="70">
        <f>X390*INDEX('WMC Loss McConaughy-GI'!$B$54:$D$65,MATCH('Score Analysis'!P390,'WMC Loss McConaughy-GI'!$E$54:$E$65,0),MATCH('Score Analysis'!S390,'WMC Loss McConaughy-GI'!$B$53:$D$53,0))</f>
        <v>0</v>
      </c>
    </row>
    <row r="391" spans="15:25" x14ac:dyDescent="0.55000000000000004">
      <c r="O391">
        <f t="shared" si="64"/>
        <v>1978</v>
      </c>
      <c r="P391">
        <f t="shared" si="65"/>
        <v>9</v>
      </c>
      <c r="Q391" s="1">
        <v>28734</v>
      </c>
      <c r="R391" s="18">
        <f t="shared" si="66"/>
        <v>197809</v>
      </c>
      <c r="S391" s="1" t="str">
        <f t="shared" si="67"/>
        <v>Normal</v>
      </c>
      <c r="T391" s="2">
        <v>39000</v>
      </c>
      <c r="U391" s="63">
        <f t="shared" si="63"/>
        <v>9019.3515432585282</v>
      </c>
      <c r="V391" s="70">
        <f t="shared" si="68"/>
        <v>9019.3515432585282</v>
      </c>
      <c r="W391" s="63">
        <f t="shared" si="69"/>
        <v>34.212667964227393</v>
      </c>
      <c r="X391" s="63">
        <f t="shared" si="70"/>
        <v>0</v>
      </c>
      <c r="Y391" s="70">
        <f>X391*INDEX('WMC Loss McConaughy-GI'!$B$54:$D$65,MATCH('Score Analysis'!P391,'WMC Loss McConaughy-GI'!$E$54:$E$65,0),MATCH('Score Analysis'!S391,'WMC Loss McConaughy-GI'!$B$53:$D$53,0))</f>
        <v>0</v>
      </c>
    </row>
    <row r="392" spans="15:25" x14ac:dyDescent="0.55000000000000004">
      <c r="O392">
        <f t="shared" si="64"/>
        <v>1978</v>
      </c>
      <c r="P392">
        <f t="shared" si="65"/>
        <v>10</v>
      </c>
      <c r="Q392" s="1">
        <v>28764</v>
      </c>
      <c r="R392" s="18">
        <f t="shared" si="66"/>
        <v>197810</v>
      </c>
      <c r="S392" s="1" t="str">
        <f t="shared" si="67"/>
        <v>Normal</v>
      </c>
      <c r="T392" s="2">
        <v>78200</v>
      </c>
      <c r="U392" s="63">
        <f t="shared" si="63"/>
        <v>0</v>
      </c>
      <c r="V392" s="70">
        <f t="shared" si="68"/>
        <v>8985.1388752943003</v>
      </c>
      <c r="W392" s="63">
        <f t="shared" si="69"/>
        <v>20.189933510852754</v>
      </c>
      <c r="X392" s="63">
        <f t="shared" si="70"/>
        <v>0</v>
      </c>
      <c r="Y392" s="70">
        <f>X392*INDEX('WMC Loss McConaughy-GI'!$B$54:$D$65,MATCH('Score Analysis'!P392,'WMC Loss McConaughy-GI'!$E$54:$E$65,0),MATCH('Score Analysis'!S392,'WMC Loss McConaughy-GI'!$B$53:$D$53,0))</f>
        <v>0</v>
      </c>
    </row>
    <row r="393" spans="15:25" x14ac:dyDescent="0.55000000000000004">
      <c r="O393">
        <f t="shared" si="64"/>
        <v>1978</v>
      </c>
      <c r="P393">
        <f t="shared" si="65"/>
        <v>11</v>
      </c>
      <c r="Q393" s="1">
        <v>28795</v>
      </c>
      <c r="R393" s="18">
        <f t="shared" si="66"/>
        <v>197811</v>
      </c>
      <c r="S393" s="1" t="str">
        <f t="shared" si="67"/>
        <v>Normal</v>
      </c>
      <c r="T393" s="2">
        <v>43000</v>
      </c>
      <c r="U393" s="63">
        <f t="shared" si="63"/>
        <v>0</v>
      </c>
      <c r="V393" s="70">
        <f t="shared" si="68"/>
        <v>8964.9489417834484</v>
      </c>
      <c r="W393" s="63">
        <f t="shared" si="69"/>
        <v>9.1712858111915043</v>
      </c>
      <c r="X393" s="63">
        <f t="shared" si="70"/>
        <v>0</v>
      </c>
      <c r="Y393" s="70">
        <f>X393*INDEX('WMC Loss McConaughy-GI'!$B$54:$D$65,MATCH('Score Analysis'!P393,'WMC Loss McConaughy-GI'!$E$54:$E$65,0),MATCH('Score Analysis'!S393,'WMC Loss McConaughy-GI'!$B$53:$D$53,0))</f>
        <v>0</v>
      </c>
    </row>
    <row r="394" spans="15:25" x14ac:dyDescent="0.55000000000000004">
      <c r="O394">
        <f t="shared" si="64"/>
        <v>1978</v>
      </c>
      <c r="P394">
        <f t="shared" si="65"/>
        <v>12</v>
      </c>
      <c r="Q394" s="1">
        <v>28825</v>
      </c>
      <c r="R394" s="18">
        <f t="shared" si="66"/>
        <v>197812</v>
      </c>
      <c r="S394" s="1" t="str">
        <f t="shared" si="67"/>
        <v>Normal</v>
      </c>
      <c r="T394" s="2">
        <v>27299.999999999996</v>
      </c>
      <c r="U394" s="63">
        <f t="shared" si="63"/>
        <v>0</v>
      </c>
      <c r="V394" s="70">
        <f t="shared" si="68"/>
        <v>8955.777655972257</v>
      </c>
      <c r="W394" s="63">
        <f t="shared" si="69"/>
        <v>2.5077676602296908</v>
      </c>
      <c r="X394" s="63">
        <f t="shared" si="70"/>
        <v>0</v>
      </c>
      <c r="Y394" s="70">
        <f>X394*INDEX('WMC Loss McConaughy-GI'!$B$54:$D$65,MATCH('Score Analysis'!P394,'WMC Loss McConaughy-GI'!$E$54:$E$65,0),MATCH('Score Analysis'!S394,'WMC Loss McConaughy-GI'!$B$53:$D$53,0))</f>
        <v>0</v>
      </c>
    </row>
    <row r="395" spans="15:25" x14ac:dyDescent="0.55000000000000004">
      <c r="O395">
        <f t="shared" si="64"/>
        <v>1979</v>
      </c>
      <c r="P395">
        <f t="shared" si="65"/>
        <v>1</v>
      </c>
      <c r="Q395" s="1">
        <v>28856</v>
      </c>
      <c r="R395" s="18">
        <f t="shared" si="66"/>
        <v>197901</v>
      </c>
      <c r="S395" s="1" t="str">
        <f t="shared" si="67"/>
        <v>Normal</v>
      </c>
      <c r="T395" s="2">
        <v>25000</v>
      </c>
      <c r="U395" s="63">
        <f t="shared" ref="U395:U458" si="71">IF(P395=9,INDEX($I$11:$I$58,MATCH(O395,$A$11:$A$58,0)),0)</f>
        <v>0</v>
      </c>
      <c r="V395" s="70">
        <f t="shared" si="68"/>
        <v>8953.2698883120265</v>
      </c>
      <c r="W395" s="63">
        <f t="shared" si="69"/>
        <v>5.6694492713103681</v>
      </c>
      <c r="X395" s="63">
        <f t="shared" si="70"/>
        <v>0</v>
      </c>
      <c r="Y395" s="70">
        <f>X395*INDEX('WMC Loss McConaughy-GI'!$B$54:$D$65,MATCH('Score Analysis'!P395,'WMC Loss McConaughy-GI'!$E$54:$E$65,0),MATCH('Score Analysis'!S395,'WMC Loss McConaughy-GI'!$B$53:$D$53,0))</f>
        <v>0</v>
      </c>
    </row>
    <row r="396" spans="15:25" x14ac:dyDescent="0.55000000000000004">
      <c r="O396">
        <f t="shared" ref="O396:O459" si="72">YEAR(Q396)</f>
        <v>1979</v>
      </c>
      <c r="P396">
        <f t="shared" ref="P396:P459" si="73">MONTH(Q396)</f>
        <v>2</v>
      </c>
      <c r="Q396" s="1">
        <v>28887</v>
      </c>
      <c r="R396" s="18">
        <f t="shared" ref="R396:R459" si="74">YEAR(Q396)*100+MONTH(Q396)</f>
        <v>197902</v>
      </c>
      <c r="S396" s="1" t="str">
        <f t="shared" ref="S396:S459" si="75">INDEX($B$11:$B$58,MATCH(O396,$A$11:$A$59,0))</f>
        <v>Normal</v>
      </c>
      <c r="T396" s="2">
        <v>90700</v>
      </c>
      <c r="U396" s="63">
        <f t="shared" si="71"/>
        <v>0</v>
      </c>
      <c r="V396" s="70">
        <f t="shared" si="68"/>
        <v>8947.6004390407161</v>
      </c>
      <c r="W396" s="63">
        <f t="shared" si="69"/>
        <v>18.963206810585202</v>
      </c>
      <c r="X396" s="63">
        <f t="shared" si="70"/>
        <v>0</v>
      </c>
      <c r="Y396" s="70">
        <f>X396*INDEX('WMC Loss McConaughy-GI'!$B$54:$D$65,MATCH('Score Analysis'!P396,'WMC Loss McConaughy-GI'!$E$54:$E$65,0),MATCH('Score Analysis'!S396,'WMC Loss McConaughy-GI'!$B$53:$D$53,0))</f>
        <v>0</v>
      </c>
    </row>
    <row r="397" spans="15:25" x14ac:dyDescent="0.55000000000000004">
      <c r="O397">
        <f t="shared" si="72"/>
        <v>1979</v>
      </c>
      <c r="P397">
        <f t="shared" si="73"/>
        <v>3</v>
      </c>
      <c r="Q397" s="1">
        <v>28915</v>
      </c>
      <c r="R397" s="18">
        <f t="shared" si="74"/>
        <v>197903</v>
      </c>
      <c r="S397" s="1" t="str">
        <f t="shared" si="75"/>
        <v>Normal</v>
      </c>
      <c r="T397" s="2">
        <v>8800.0000000000109</v>
      </c>
      <c r="U397" s="63">
        <f t="shared" si="71"/>
        <v>0</v>
      </c>
      <c r="V397" s="70">
        <f t="shared" ref="V397:V460" si="76">V396+U397-W396-X396</f>
        <v>8928.6372322301304</v>
      </c>
      <c r="W397" s="63">
        <f t="shared" si="69"/>
        <v>0.29289042169127455</v>
      </c>
      <c r="X397" s="63">
        <f t="shared" si="70"/>
        <v>8800.0000000000109</v>
      </c>
      <c r="Y397" s="70">
        <f>X397*INDEX('WMC Loss McConaughy-GI'!$B$54:$D$65,MATCH('Score Analysis'!P397,'WMC Loss McConaughy-GI'!$E$54:$E$65,0),MATCH('Score Analysis'!S397,'WMC Loss McConaughy-GI'!$B$53:$D$53,0))</f>
        <v>8402.6766967347467</v>
      </c>
    </row>
    <row r="398" spans="15:25" x14ac:dyDescent="0.55000000000000004">
      <c r="O398">
        <f t="shared" si="72"/>
        <v>1979</v>
      </c>
      <c r="P398">
        <f t="shared" si="73"/>
        <v>4</v>
      </c>
      <c r="Q398" s="1">
        <v>28946</v>
      </c>
      <c r="R398" s="18">
        <f t="shared" si="74"/>
        <v>197904</v>
      </c>
      <c r="S398" s="1" t="str">
        <f t="shared" si="75"/>
        <v>Normal</v>
      </c>
      <c r="T398" s="2">
        <v>26600.000000000007</v>
      </c>
      <c r="U398" s="63">
        <f t="shared" si="71"/>
        <v>0</v>
      </c>
      <c r="V398" s="70">
        <f t="shared" si="76"/>
        <v>128.344341808428</v>
      </c>
      <c r="W398" s="63">
        <f t="shared" si="69"/>
        <v>0</v>
      </c>
      <c r="X398" s="63">
        <f t="shared" si="70"/>
        <v>128.344341808428</v>
      </c>
      <c r="Y398" s="70">
        <f>X398*INDEX('WMC Loss McConaughy-GI'!$B$54:$D$65,MATCH('Score Analysis'!P398,'WMC Loss McConaughy-GI'!$E$54:$E$65,0),MATCH('Score Analysis'!S398,'WMC Loss McConaughy-GI'!$B$53:$D$53,0))</f>
        <v>118.85999835875698</v>
      </c>
    </row>
    <row r="399" spans="15:25" x14ac:dyDescent="0.55000000000000004">
      <c r="O399">
        <f t="shared" si="72"/>
        <v>1979</v>
      </c>
      <c r="P399">
        <f t="shared" si="73"/>
        <v>5</v>
      </c>
      <c r="Q399" s="1">
        <v>28976</v>
      </c>
      <c r="R399" s="18">
        <f t="shared" si="74"/>
        <v>197905</v>
      </c>
      <c r="S399" s="1" t="str">
        <f t="shared" si="75"/>
        <v>Normal</v>
      </c>
      <c r="T399" s="2">
        <v>26299.999999999996</v>
      </c>
      <c r="U399" s="63">
        <f t="shared" si="71"/>
        <v>0</v>
      </c>
      <c r="V399" s="70">
        <f t="shared" si="76"/>
        <v>0</v>
      </c>
      <c r="W399" s="63">
        <f t="shared" si="69"/>
        <v>0</v>
      </c>
      <c r="X399" s="63">
        <f t="shared" si="70"/>
        <v>0</v>
      </c>
      <c r="Y399" s="70">
        <f>X399*INDEX('WMC Loss McConaughy-GI'!$B$54:$D$65,MATCH('Score Analysis'!P399,'WMC Loss McConaughy-GI'!$E$54:$E$65,0),MATCH('Score Analysis'!S399,'WMC Loss McConaughy-GI'!$B$53:$D$53,0))</f>
        <v>0</v>
      </c>
    </row>
    <row r="400" spans="15:25" x14ac:dyDescent="0.55000000000000004">
      <c r="O400">
        <f t="shared" si="72"/>
        <v>1979</v>
      </c>
      <c r="P400">
        <f t="shared" si="73"/>
        <v>6</v>
      </c>
      <c r="Q400" s="1">
        <v>29007</v>
      </c>
      <c r="R400" s="18">
        <f t="shared" si="74"/>
        <v>197906</v>
      </c>
      <c r="S400" s="1" t="str">
        <f t="shared" si="75"/>
        <v>Normal</v>
      </c>
      <c r="T400" s="2">
        <v>0</v>
      </c>
      <c r="U400" s="63">
        <f t="shared" si="71"/>
        <v>0</v>
      </c>
      <c r="V400" s="70">
        <f t="shared" si="76"/>
        <v>0</v>
      </c>
      <c r="W400" s="63">
        <f t="shared" si="69"/>
        <v>0</v>
      </c>
      <c r="X400" s="63">
        <f t="shared" si="70"/>
        <v>0</v>
      </c>
      <c r="Y400" s="70">
        <f>X400*INDEX('WMC Loss McConaughy-GI'!$B$54:$D$65,MATCH('Score Analysis'!P400,'WMC Loss McConaughy-GI'!$E$54:$E$65,0),MATCH('Score Analysis'!S400,'WMC Loss McConaughy-GI'!$B$53:$D$53,0))</f>
        <v>0</v>
      </c>
    </row>
    <row r="401" spans="15:25" x14ac:dyDescent="0.55000000000000004">
      <c r="O401">
        <f t="shared" si="72"/>
        <v>1979</v>
      </c>
      <c r="P401">
        <f t="shared" si="73"/>
        <v>7</v>
      </c>
      <c r="Q401" s="1">
        <v>29037</v>
      </c>
      <c r="R401" s="18">
        <f t="shared" si="74"/>
        <v>197907</v>
      </c>
      <c r="S401" s="1" t="str">
        <f t="shared" si="75"/>
        <v>Normal</v>
      </c>
      <c r="T401" s="2">
        <v>0</v>
      </c>
      <c r="U401" s="63">
        <f t="shared" si="71"/>
        <v>0</v>
      </c>
      <c r="V401" s="70">
        <f t="shared" si="76"/>
        <v>0</v>
      </c>
      <c r="W401" s="63">
        <f t="shared" si="69"/>
        <v>0</v>
      </c>
      <c r="X401" s="63">
        <f t="shared" si="70"/>
        <v>0</v>
      </c>
      <c r="Y401" s="70">
        <f>X401*INDEX('WMC Loss McConaughy-GI'!$B$54:$D$65,MATCH('Score Analysis'!P401,'WMC Loss McConaughy-GI'!$E$54:$E$65,0),MATCH('Score Analysis'!S401,'WMC Loss McConaughy-GI'!$B$53:$D$53,0))</f>
        <v>0</v>
      </c>
    </row>
    <row r="402" spans="15:25" x14ac:dyDescent="0.55000000000000004">
      <c r="O402">
        <f t="shared" si="72"/>
        <v>1979</v>
      </c>
      <c r="P402">
        <f t="shared" si="73"/>
        <v>8</v>
      </c>
      <c r="Q402" s="1">
        <v>29068</v>
      </c>
      <c r="R402" s="18">
        <f t="shared" si="74"/>
        <v>197908</v>
      </c>
      <c r="S402" s="1" t="str">
        <f t="shared" si="75"/>
        <v>Normal</v>
      </c>
      <c r="T402" s="2">
        <v>23599.999999999993</v>
      </c>
      <c r="U402" s="63">
        <f t="shared" si="71"/>
        <v>0</v>
      </c>
      <c r="V402" s="70">
        <f t="shared" si="76"/>
        <v>0</v>
      </c>
      <c r="W402" s="63">
        <f t="shared" si="69"/>
        <v>0</v>
      </c>
      <c r="X402" s="63">
        <f t="shared" si="70"/>
        <v>0</v>
      </c>
      <c r="Y402" s="70">
        <f>X402*INDEX('WMC Loss McConaughy-GI'!$B$54:$D$65,MATCH('Score Analysis'!P402,'WMC Loss McConaughy-GI'!$E$54:$E$65,0),MATCH('Score Analysis'!S402,'WMC Loss McConaughy-GI'!$B$53:$D$53,0))</f>
        <v>0</v>
      </c>
    </row>
    <row r="403" spans="15:25" x14ac:dyDescent="0.55000000000000004">
      <c r="O403">
        <f t="shared" si="72"/>
        <v>1979</v>
      </c>
      <c r="P403">
        <f t="shared" si="73"/>
        <v>9</v>
      </c>
      <c r="Q403" s="1">
        <v>29099</v>
      </c>
      <c r="R403" s="18">
        <f t="shared" si="74"/>
        <v>197909</v>
      </c>
      <c r="S403" s="1" t="str">
        <f t="shared" si="75"/>
        <v>Normal</v>
      </c>
      <c r="T403" s="2">
        <v>17600</v>
      </c>
      <c r="U403" s="63">
        <f t="shared" si="71"/>
        <v>9019.3515432585282</v>
      </c>
      <c r="V403" s="70">
        <f t="shared" si="76"/>
        <v>9019.3515432585282</v>
      </c>
      <c r="W403" s="63">
        <f t="shared" si="69"/>
        <v>34.212667964227393</v>
      </c>
      <c r="X403" s="63">
        <f t="shared" si="70"/>
        <v>0</v>
      </c>
      <c r="Y403" s="70">
        <f>X403*INDEX('WMC Loss McConaughy-GI'!$B$54:$D$65,MATCH('Score Analysis'!P403,'WMC Loss McConaughy-GI'!$E$54:$E$65,0),MATCH('Score Analysis'!S403,'WMC Loss McConaughy-GI'!$B$53:$D$53,0))</f>
        <v>0</v>
      </c>
    </row>
    <row r="404" spans="15:25" x14ac:dyDescent="0.55000000000000004">
      <c r="O404">
        <f t="shared" si="72"/>
        <v>1979</v>
      </c>
      <c r="P404">
        <f t="shared" si="73"/>
        <v>10</v>
      </c>
      <c r="Q404" s="1">
        <v>29129</v>
      </c>
      <c r="R404" s="18">
        <f t="shared" si="74"/>
        <v>197910</v>
      </c>
      <c r="S404" s="1" t="str">
        <f t="shared" si="75"/>
        <v>Normal</v>
      </c>
      <c r="T404" s="2">
        <v>47500</v>
      </c>
      <c r="U404" s="63">
        <f t="shared" si="71"/>
        <v>0</v>
      </c>
      <c r="V404" s="70">
        <f t="shared" si="76"/>
        <v>8985.1388752943003</v>
      </c>
      <c r="W404" s="63">
        <f t="shared" ref="W404:W467" si="77">(V404-X404)*INDEX($M$12:$M$23,MATCH(P404,$K$12:$K$23,0))</f>
        <v>20.189933510852754</v>
      </c>
      <c r="X404" s="63">
        <f t="shared" ref="X404:X467" si="78">IF(OR(P404&lt;3,P404&gt;8),0,IF(T404&gt;0,MIN(V404,T404),0))</f>
        <v>0</v>
      </c>
      <c r="Y404" s="70">
        <f>X404*INDEX('WMC Loss McConaughy-GI'!$B$54:$D$65,MATCH('Score Analysis'!P404,'WMC Loss McConaughy-GI'!$E$54:$E$65,0),MATCH('Score Analysis'!S404,'WMC Loss McConaughy-GI'!$B$53:$D$53,0))</f>
        <v>0</v>
      </c>
    </row>
    <row r="405" spans="15:25" x14ac:dyDescent="0.55000000000000004">
      <c r="O405">
        <f t="shared" si="72"/>
        <v>1979</v>
      </c>
      <c r="P405">
        <f t="shared" si="73"/>
        <v>11</v>
      </c>
      <c r="Q405" s="1">
        <v>29160</v>
      </c>
      <c r="R405" s="18">
        <f t="shared" si="74"/>
        <v>197911</v>
      </c>
      <c r="S405" s="1" t="str">
        <f t="shared" si="75"/>
        <v>Normal</v>
      </c>
      <c r="T405" s="2">
        <v>0</v>
      </c>
      <c r="U405" s="63">
        <f t="shared" si="71"/>
        <v>0</v>
      </c>
      <c r="V405" s="70">
        <f t="shared" si="76"/>
        <v>8964.9489417834484</v>
      </c>
      <c r="W405" s="63">
        <f t="shared" si="77"/>
        <v>9.1712858111915043</v>
      </c>
      <c r="X405" s="63">
        <f t="shared" si="78"/>
        <v>0</v>
      </c>
      <c r="Y405" s="70">
        <f>X405*INDEX('WMC Loss McConaughy-GI'!$B$54:$D$65,MATCH('Score Analysis'!P405,'WMC Loss McConaughy-GI'!$E$54:$E$65,0),MATCH('Score Analysis'!S405,'WMC Loss McConaughy-GI'!$B$53:$D$53,0))</f>
        <v>0</v>
      </c>
    </row>
    <row r="406" spans="15:25" x14ac:dyDescent="0.55000000000000004">
      <c r="O406">
        <f t="shared" si="72"/>
        <v>1979</v>
      </c>
      <c r="P406">
        <f t="shared" si="73"/>
        <v>12</v>
      </c>
      <c r="Q406" s="1">
        <v>29190</v>
      </c>
      <c r="R406" s="18">
        <f t="shared" si="74"/>
        <v>197912</v>
      </c>
      <c r="S406" s="1" t="str">
        <f t="shared" si="75"/>
        <v>Normal</v>
      </c>
      <c r="T406" s="2">
        <v>0</v>
      </c>
      <c r="U406" s="63">
        <f t="shared" si="71"/>
        <v>0</v>
      </c>
      <c r="V406" s="70">
        <f t="shared" si="76"/>
        <v>8955.777655972257</v>
      </c>
      <c r="W406" s="63">
        <f t="shared" si="77"/>
        <v>2.5077676602296908</v>
      </c>
      <c r="X406" s="63">
        <f t="shared" si="78"/>
        <v>0</v>
      </c>
      <c r="Y406" s="70">
        <f>X406*INDEX('WMC Loss McConaughy-GI'!$B$54:$D$65,MATCH('Score Analysis'!P406,'WMC Loss McConaughy-GI'!$E$54:$E$65,0),MATCH('Score Analysis'!S406,'WMC Loss McConaughy-GI'!$B$53:$D$53,0))</f>
        <v>0</v>
      </c>
    </row>
    <row r="407" spans="15:25" x14ac:dyDescent="0.55000000000000004">
      <c r="O407">
        <f t="shared" si="72"/>
        <v>1980</v>
      </c>
      <c r="P407">
        <f t="shared" si="73"/>
        <v>1</v>
      </c>
      <c r="Q407" s="1">
        <v>29221</v>
      </c>
      <c r="R407" s="18">
        <f t="shared" si="74"/>
        <v>198001</v>
      </c>
      <c r="S407" s="1" t="str">
        <f t="shared" si="75"/>
        <v>Wet</v>
      </c>
      <c r="T407" s="2">
        <v>0</v>
      </c>
      <c r="U407" s="63">
        <f t="shared" si="71"/>
        <v>0</v>
      </c>
      <c r="V407" s="70">
        <f t="shared" si="76"/>
        <v>8953.2698883120265</v>
      </c>
      <c r="W407" s="63">
        <f t="shared" si="77"/>
        <v>5.6694492713103681</v>
      </c>
      <c r="X407" s="63">
        <f t="shared" si="78"/>
        <v>0</v>
      </c>
      <c r="Y407" s="70">
        <f>X407*INDEX('WMC Loss McConaughy-GI'!$B$54:$D$65,MATCH('Score Analysis'!P407,'WMC Loss McConaughy-GI'!$E$54:$E$65,0),MATCH('Score Analysis'!S407,'WMC Loss McConaughy-GI'!$B$53:$D$53,0))</f>
        <v>0</v>
      </c>
    </row>
    <row r="408" spans="15:25" x14ac:dyDescent="0.55000000000000004">
      <c r="O408">
        <f t="shared" si="72"/>
        <v>1980</v>
      </c>
      <c r="P408">
        <f t="shared" si="73"/>
        <v>2</v>
      </c>
      <c r="Q408" s="1">
        <v>29252</v>
      </c>
      <c r="R408" s="18">
        <f t="shared" si="74"/>
        <v>198002</v>
      </c>
      <c r="S408" s="1" t="str">
        <f t="shared" si="75"/>
        <v>Wet</v>
      </c>
      <c r="T408" s="2">
        <v>0</v>
      </c>
      <c r="U408" s="63">
        <f t="shared" si="71"/>
        <v>0</v>
      </c>
      <c r="V408" s="70">
        <f t="shared" si="76"/>
        <v>8947.6004390407161</v>
      </c>
      <c r="W408" s="63">
        <f t="shared" si="77"/>
        <v>18.963206810585202</v>
      </c>
      <c r="X408" s="63">
        <f t="shared" si="78"/>
        <v>0</v>
      </c>
      <c r="Y408" s="70">
        <f>X408*INDEX('WMC Loss McConaughy-GI'!$B$54:$D$65,MATCH('Score Analysis'!P408,'WMC Loss McConaughy-GI'!$E$54:$E$65,0),MATCH('Score Analysis'!S408,'WMC Loss McConaughy-GI'!$B$53:$D$53,0))</f>
        <v>0</v>
      </c>
    </row>
    <row r="409" spans="15:25" x14ac:dyDescent="0.55000000000000004">
      <c r="O409">
        <f t="shared" si="72"/>
        <v>1980</v>
      </c>
      <c r="P409">
        <f t="shared" si="73"/>
        <v>3</v>
      </c>
      <c r="Q409" s="1">
        <v>29281</v>
      </c>
      <c r="R409" s="18">
        <f t="shared" si="74"/>
        <v>198003</v>
      </c>
      <c r="S409" s="1" t="str">
        <f t="shared" si="75"/>
        <v>Wet</v>
      </c>
      <c r="T409" s="2">
        <v>0</v>
      </c>
      <c r="U409" s="63">
        <f t="shared" si="71"/>
        <v>0</v>
      </c>
      <c r="V409" s="70">
        <f t="shared" si="76"/>
        <v>8928.6372322301304</v>
      </c>
      <c r="W409" s="63">
        <f t="shared" si="77"/>
        <v>20.329357828518233</v>
      </c>
      <c r="X409" s="63">
        <f t="shared" si="78"/>
        <v>0</v>
      </c>
      <c r="Y409" s="70">
        <f>X409*INDEX('WMC Loss McConaughy-GI'!$B$54:$D$65,MATCH('Score Analysis'!P409,'WMC Loss McConaughy-GI'!$E$54:$E$65,0),MATCH('Score Analysis'!S409,'WMC Loss McConaughy-GI'!$B$53:$D$53,0))</f>
        <v>0</v>
      </c>
    </row>
    <row r="410" spans="15:25" x14ac:dyDescent="0.55000000000000004">
      <c r="O410">
        <f t="shared" si="72"/>
        <v>1980</v>
      </c>
      <c r="P410">
        <f t="shared" si="73"/>
        <v>4</v>
      </c>
      <c r="Q410" s="1">
        <v>29312</v>
      </c>
      <c r="R410" s="18">
        <f t="shared" si="74"/>
        <v>198004</v>
      </c>
      <c r="S410" s="1" t="str">
        <f t="shared" si="75"/>
        <v>Wet</v>
      </c>
      <c r="T410" s="2">
        <v>4700.0000000000173</v>
      </c>
      <c r="U410" s="63">
        <f t="shared" si="71"/>
        <v>0</v>
      </c>
      <c r="V410" s="70">
        <f t="shared" si="76"/>
        <v>8908.3078744016129</v>
      </c>
      <c r="W410" s="63">
        <f t="shared" si="77"/>
        <v>15.052187093584314</v>
      </c>
      <c r="X410" s="63">
        <f t="shared" si="78"/>
        <v>4700.0000000000173</v>
      </c>
      <c r="Y410" s="70">
        <f>X410*INDEX('WMC Loss McConaughy-GI'!$B$54:$D$65,MATCH('Score Analysis'!P410,'WMC Loss McConaughy-GI'!$E$54:$E$65,0),MATCH('Score Analysis'!S410,'WMC Loss McConaughy-GI'!$B$53:$D$53,0))</f>
        <v>4298.9094296856156</v>
      </c>
    </row>
    <row r="411" spans="15:25" x14ac:dyDescent="0.55000000000000004">
      <c r="O411">
        <f t="shared" si="72"/>
        <v>1980</v>
      </c>
      <c r="P411">
        <f t="shared" si="73"/>
        <v>5</v>
      </c>
      <c r="Q411" s="1">
        <v>29342</v>
      </c>
      <c r="R411" s="18">
        <f t="shared" si="74"/>
        <v>198005</v>
      </c>
      <c r="S411" s="1" t="str">
        <f t="shared" si="75"/>
        <v>Wet</v>
      </c>
      <c r="T411" s="2">
        <v>0</v>
      </c>
      <c r="U411" s="63">
        <f t="shared" si="71"/>
        <v>0</v>
      </c>
      <c r="V411" s="70">
        <f t="shared" si="76"/>
        <v>4193.2556873080111</v>
      </c>
      <c r="W411" s="63">
        <f t="shared" si="77"/>
        <v>16.804144538616079</v>
      </c>
      <c r="X411" s="63">
        <f t="shared" si="78"/>
        <v>0</v>
      </c>
      <c r="Y411" s="70">
        <f>X411*INDEX('WMC Loss McConaughy-GI'!$B$54:$D$65,MATCH('Score Analysis'!P411,'WMC Loss McConaughy-GI'!$E$54:$E$65,0),MATCH('Score Analysis'!S411,'WMC Loss McConaughy-GI'!$B$53:$D$53,0))</f>
        <v>0</v>
      </c>
    </row>
    <row r="412" spans="15:25" x14ac:dyDescent="0.55000000000000004">
      <c r="O412">
        <f t="shared" si="72"/>
        <v>1980</v>
      </c>
      <c r="P412">
        <f t="shared" si="73"/>
        <v>6</v>
      </c>
      <c r="Q412" s="1">
        <v>29373</v>
      </c>
      <c r="R412" s="18">
        <f t="shared" si="74"/>
        <v>198006</v>
      </c>
      <c r="S412" s="1" t="str">
        <f t="shared" si="75"/>
        <v>Wet</v>
      </c>
      <c r="T412" s="2">
        <v>0</v>
      </c>
      <c r="U412" s="63">
        <f t="shared" si="71"/>
        <v>0</v>
      </c>
      <c r="V412" s="70">
        <f t="shared" si="76"/>
        <v>4176.451542769395</v>
      </c>
      <c r="W412" s="63">
        <f t="shared" si="77"/>
        <v>18.330188218032148</v>
      </c>
      <c r="X412" s="63">
        <f t="shared" si="78"/>
        <v>0</v>
      </c>
      <c r="Y412" s="70">
        <f>X412*INDEX('WMC Loss McConaughy-GI'!$B$54:$D$65,MATCH('Score Analysis'!P412,'WMC Loss McConaughy-GI'!$E$54:$E$65,0),MATCH('Score Analysis'!S412,'WMC Loss McConaughy-GI'!$B$53:$D$53,0))</f>
        <v>0</v>
      </c>
    </row>
    <row r="413" spans="15:25" x14ac:dyDescent="0.55000000000000004">
      <c r="O413">
        <f t="shared" si="72"/>
        <v>1980</v>
      </c>
      <c r="P413">
        <f t="shared" si="73"/>
        <v>7</v>
      </c>
      <c r="Q413" s="1">
        <v>29403</v>
      </c>
      <c r="R413" s="18">
        <f t="shared" si="74"/>
        <v>198007</v>
      </c>
      <c r="S413" s="1" t="str">
        <f t="shared" si="75"/>
        <v>Wet</v>
      </c>
      <c r="T413" s="2">
        <v>24900</v>
      </c>
      <c r="U413" s="63">
        <f t="shared" si="71"/>
        <v>0</v>
      </c>
      <c r="V413" s="70">
        <f t="shared" si="76"/>
        <v>4158.1213545513629</v>
      </c>
      <c r="W413" s="63">
        <f t="shared" si="77"/>
        <v>0</v>
      </c>
      <c r="X413" s="63">
        <f t="shared" si="78"/>
        <v>4158.1213545513629</v>
      </c>
      <c r="Y413" s="70">
        <f>X413*INDEX('WMC Loss McConaughy-GI'!$B$54:$D$65,MATCH('Score Analysis'!P413,'WMC Loss McConaughy-GI'!$E$54:$E$65,0),MATCH('Score Analysis'!S413,'WMC Loss McConaughy-GI'!$B$53:$D$53,0))</f>
        <v>3720.2649211684479</v>
      </c>
    </row>
    <row r="414" spans="15:25" x14ac:dyDescent="0.55000000000000004">
      <c r="O414">
        <f t="shared" si="72"/>
        <v>1980</v>
      </c>
      <c r="P414">
        <f t="shared" si="73"/>
        <v>8</v>
      </c>
      <c r="Q414" s="1">
        <v>29434</v>
      </c>
      <c r="R414" s="18">
        <f t="shared" si="74"/>
        <v>198008</v>
      </c>
      <c r="S414" s="1" t="str">
        <f t="shared" si="75"/>
        <v>Wet</v>
      </c>
      <c r="T414" s="2">
        <v>24599.999999999993</v>
      </c>
      <c r="U414" s="63">
        <f t="shared" si="71"/>
        <v>0</v>
      </c>
      <c r="V414" s="70">
        <f t="shared" si="76"/>
        <v>0</v>
      </c>
      <c r="W414" s="63">
        <f t="shared" si="77"/>
        <v>0</v>
      </c>
      <c r="X414" s="63">
        <f t="shared" si="78"/>
        <v>0</v>
      </c>
      <c r="Y414" s="70">
        <f>X414*INDEX('WMC Loss McConaughy-GI'!$B$54:$D$65,MATCH('Score Analysis'!P414,'WMC Loss McConaughy-GI'!$E$54:$E$65,0),MATCH('Score Analysis'!S414,'WMC Loss McConaughy-GI'!$B$53:$D$53,0))</f>
        <v>0</v>
      </c>
    </row>
    <row r="415" spans="15:25" x14ac:dyDescent="0.55000000000000004">
      <c r="O415">
        <f t="shared" si="72"/>
        <v>1980</v>
      </c>
      <c r="P415">
        <f t="shared" si="73"/>
        <v>9</v>
      </c>
      <c r="Q415" s="1">
        <v>29465</v>
      </c>
      <c r="R415" s="18">
        <f t="shared" si="74"/>
        <v>198009</v>
      </c>
      <c r="S415" s="1" t="str">
        <f t="shared" si="75"/>
        <v>Wet</v>
      </c>
      <c r="T415" s="2">
        <v>17700.000000000004</v>
      </c>
      <c r="U415" s="63">
        <f t="shared" si="71"/>
        <v>9059.096123934085</v>
      </c>
      <c r="V415" s="70">
        <f t="shared" si="76"/>
        <v>9059.096123934085</v>
      </c>
      <c r="W415" s="63">
        <f t="shared" si="77"/>
        <v>34.363429150938941</v>
      </c>
      <c r="X415" s="63">
        <f t="shared" si="78"/>
        <v>0</v>
      </c>
      <c r="Y415" s="70">
        <f>X415*INDEX('WMC Loss McConaughy-GI'!$B$54:$D$65,MATCH('Score Analysis'!P415,'WMC Loss McConaughy-GI'!$E$54:$E$65,0),MATCH('Score Analysis'!S415,'WMC Loss McConaughy-GI'!$B$53:$D$53,0))</f>
        <v>0</v>
      </c>
    </row>
    <row r="416" spans="15:25" x14ac:dyDescent="0.55000000000000004">
      <c r="O416">
        <f t="shared" si="72"/>
        <v>1980</v>
      </c>
      <c r="P416">
        <f t="shared" si="73"/>
        <v>10</v>
      </c>
      <c r="Q416" s="1">
        <v>29495</v>
      </c>
      <c r="R416" s="18">
        <f t="shared" si="74"/>
        <v>198010</v>
      </c>
      <c r="S416" s="1" t="str">
        <f t="shared" si="75"/>
        <v>Wet</v>
      </c>
      <c r="T416" s="2">
        <v>39000</v>
      </c>
      <c r="U416" s="63">
        <f t="shared" si="71"/>
        <v>0</v>
      </c>
      <c r="V416" s="70">
        <f t="shared" si="76"/>
        <v>9024.7326947831461</v>
      </c>
      <c r="W416" s="63">
        <f t="shared" si="77"/>
        <v>20.278902261810909</v>
      </c>
      <c r="X416" s="63">
        <f t="shared" si="78"/>
        <v>0</v>
      </c>
      <c r="Y416" s="70">
        <f>X416*INDEX('WMC Loss McConaughy-GI'!$B$54:$D$65,MATCH('Score Analysis'!P416,'WMC Loss McConaughy-GI'!$E$54:$E$65,0),MATCH('Score Analysis'!S416,'WMC Loss McConaughy-GI'!$B$53:$D$53,0))</f>
        <v>0</v>
      </c>
    </row>
    <row r="417" spans="15:25" x14ac:dyDescent="0.55000000000000004">
      <c r="O417">
        <f t="shared" si="72"/>
        <v>1980</v>
      </c>
      <c r="P417">
        <f t="shared" si="73"/>
        <v>11</v>
      </c>
      <c r="Q417" s="1">
        <v>29526</v>
      </c>
      <c r="R417" s="18">
        <f t="shared" si="74"/>
        <v>198011</v>
      </c>
      <c r="S417" s="1" t="str">
        <f t="shared" si="75"/>
        <v>Wet</v>
      </c>
      <c r="T417" s="2">
        <v>35000</v>
      </c>
      <c r="U417" s="63">
        <f t="shared" si="71"/>
        <v>0</v>
      </c>
      <c r="V417" s="70">
        <f t="shared" si="76"/>
        <v>9004.4537925213353</v>
      </c>
      <c r="W417" s="63">
        <f t="shared" si="77"/>
        <v>9.21169990383145</v>
      </c>
      <c r="X417" s="63">
        <f t="shared" si="78"/>
        <v>0</v>
      </c>
      <c r="Y417" s="70">
        <f>X417*INDEX('WMC Loss McConaughy-GI'!$B$54:$D$65,MATCH('Score Analysis'!P417,'WMC Loss McConaughy-GI'!$E$54:$E$65,0),MATCH('Score Analysis'!S417,'WMC Loss McConaughy-GI'!$B$53:$D$53,0))</f>
        <v>0</v>
      </c>
    </row>
    <row r="418" spans="15:25" x14ac:dyDescent="0.55000000000000004">
      <c r="O418">
        <f t="shared" si="72"/>
        <v>1980</v>
      </c>
      <c r="P418">
        <f t="shared" si="73"/>
        <v>12</v>
      </c>
      <c r="Q418" s="1">
        <v>29556</v>
      </c>
      <c r="R418" s="18">
        <f t="shared" si="74"/>
        <v>198012</v>
      </c>
      <c r="S418" s="1" t="str">
        <f t="shared" si="75"/>
        <v>Wet</v>
      </c>
      <c r="T418" s="2">
        <v>0</v>
      </c>
      <c r="U418" s="63">
        <f t="shared" si="71"/>
        <v>0</v>
      </c>
      <c r="V418" s="70">
        <f t="shared" si="76"/>
        <v>8995.2420926175037</v>
      </c>
      <c r="W418" s="63">
        <f t="shared" si="77"/>
        <v>2.5188183631111021</v>
      </c>
      <c r="X418" s="63">
        <f t="shared" si="78"/>
        <v>0</v>
      </c>
      <c r="Y418" s="70">
        <f>X418*INDEX('WMC Loss McConaughy-GI'!$B$54:$D$65,MATCH('Score Analysis'!P418,'WMC Loss McConaughy-GI'!$E$54:$E$65,0),MATCH('Score Analysis'!S418,'WMC Loss McConaughy-GI'!$B$53:$D$53,0))</f>
        <v>0</v>
      </c>
    </row>
    <row r="419" spans="15:25" x14ac:dyDescent="0.55000000000000004">
      <c r="O419">
        <f t="shared" si="72"/>
        <v>1981</v>
      </c>
      <c r="P419">
        <f t="shared" si="73"/>
        <v>1</v>
      </c>
      <c r="Q419" s="1">
        <v>29587</v>
      </c>
      <c r="R419" s="18">
        <f t="shared" si="74"/>
        <v>198101</v>
      </c>
      <c r="S419" s="1" t="str">
        <f t="shared" si="75"/>
        <v>Dry</v>
      </c>
      <c r="T419" s="2">
        <v>0</v>
      </c>
      <c r="U419" s="63">
        <f t="shared" si="71"/>
        <v>0</v>
      </c>
      <c r="V419" s="70">
        <f t="shared" si="76"/>
        <v>8992.7232742543929</v>
      </c>
      <c r="W419" s="63">
        <f t="shared" si="77"/>
        <v>5.6944322074858622</v>
      </c>
      <c r="X419" s="63">
        <f t="shared" si="78"/>
        <v>0</v>
      </c>
      <c r="Y419" s="70">
        <f>X419*INDEX('WMC Loss McConaughy-GI'!$B$54:$D$65,MATCH('Score Analysis'!P419,'WMC Loss McConaughy-GI'!$E$54:$E$65,0),MATCH('Score Analysis'!S419,'WMC Loss McConaughy-GI'!$B$53:$D$53,0))</f>
        <v>0</v>
      </c>
    </row>
    <row r="420" spans="15:25" x14ac:dyDescent="0.55000000000000004">
      <c r="O420">
        <f t="shared" si="72"/>
        <v>1981</v>
      </c>
      <c r="P420">
        <f t="shared" si="73"/>
        <v>2</v>
      </c>
      <c r="Q420" s="1">
        <v>29618</v>
      </c>
      <c r="R420" s="18">
        <f t="shared" si="74"/>
        <v>198102</v>
      </c>
      <c r="S420" s="1" t="str">
        <f t="shared" si="75"/>
        <v>Dry</v>
      </c>
      <c r="T420" s="2">
        <v>38000</v>
      </c>
      <c r="U420" s="63">
        <f t="shared" si="71"/>
        <v>0</v>
      </c>
      <c r="V420" s="70">
        <f t="shared" si="76"/>
        <v>8987.0288420469078</v>
      </c>
      <c r="W420" s="63">
        <f t="shared" si="77"/>
        <v>19.046769880428503</v>
      </c>
      <c r="X420" s="63">
        <f t="shared" si="78"/>
        <v>0</v>
      </c>
      <c r="Y420" s="70">
        <f>X420*INDEX('WMC Loss McConaughy-GI'!$B$54:$D$65,MATCH('Score Analysis'!P420,'WMC Loss McConaughy-GI'!$E$54:$E$65,0),MATCH('Score Analysis'!S420,'WMC Loss McConaughy-GI'!$B$53:$D$53,0))</f>
        <v>0</v>
      </c>
    </row>
    <row r="421" spans="15:25" x14ac:dyDescent="0.55000000000000004">
      <c r="O421">
        <f t="shared" si="72"/>
        <v>1981</v>
      </c>
      <c r="P421">
        <f t="shared" si="73"/>
        <v>3</v>
      </c>
      <c r="Q421" s="1">
        <v>29646</v>
      </c>
      <c r="R421" s="18">
        <f t="shared" si="74"/>
        <v>198103</v>
      </c>
      <c r="S421" s="1" t="str">
        <f t="shared" si="75"/>
        <v>Dry</v>
      </c>
      <c r="T421" s="2">
        <v>32600.000000000007</v>
      </c>
      <c r="U421" s="63">
        <f t="shared" si="71"/>
        <v>0</v>
      </c>
      <c r="V421" s="70">
        <f t="shared" si="76"/>
        <v>8967.9820721664801</v>
      </c>
      <c r="W421" s="63">
        <f t="shared" si="77"/>
        <v>0</v>
      </c>
      <c r="X421" s="63">
        <f t="shared" si="78"/>
        <v>8967.9820721664801</v>
      </c>
      <c r="Y421" s="70">
        <f>X421*INDEX('WMC Loss McConaughy-GI'!$B$54:$D$65,MATCH('Score Analysis'!P421,'WMC Loss McConaughy-GI'!$E$54:$E$65,0),MATCH('Score Analysis'!S421,'WMC Loss McConaughy-GI'!$B$53:$D$53,0))</f>
        <v>8321.2188257646721</v>
      </c>
    </row>
    <row r="422" spans="15:25" x14ac:dyDescent="0.55000000000000004">
      <c r="O422">
        <f t="shared" si="72"/>
        <v>1981</v>
      </c>
      <c r="P422">
        <f t="shared" si="73"/>
        <v>4</v>
      </c>
      <c r="Q422" s="1">
        <v>29677</v>
      </c>
      <c r="R422" s="18">
        <f t="shared" si="74"/>
        <v>198104</v>
      </c>
      <c r="S422" s="1" t="str">
        <f t="shared" si="75"/>
        <v>Dry</v>
      </c>
      <c r="T422" s="2">
        <v>29900.000000000007</v>
      </c>
      <c r="U422" s="63">
        <f t="shared" si="71"/>
        <v>0</v>
      </c>
      <c r="V422" s="70">
        <f t="shared" si="76"/>
        <v>0</v>
      </c>
      <c r="W422" s="63">
        <f t="shared" si="77"/>
        <v>0</v>
      </c>
      <c r="X422" s="63">
        <f t="shared" si="78"/>
        <v>0</v>
      </c>
      <c r="Y422" s="70">
        <f>X422*INDEX('WMC Loss McConaughy-GI'!$B$54:$D$65,MATCH('Score Analysis'!P422,'WMC Loss McConaughy-GI'!$E$54:$E$65,0),MATCH('Score Analysis'!S422,'WMC Loss McConaughy-GI'!$B$53:$D$53,0))</f>
        <v>0</v>
      </c>
    </row>
    <row r="423" spans="15:25" x14ac:dyDescent="0.55000000000000004">
      <c r="O423">
        <f t="shared" si="72"/>
        <v>1981</v>
      </c>
      <c r="P423">
        <f t="shared" si="73"/>
        <v>5</v>
      </c>
      <c r="Q423" s="1">
        <v>29707</v>
      </c>
      <c r="R423" s="18">
        <f t="shared" si="74"/>
        <v>198105</v>
      </c>
      <c r="S423" s="1" t="str">
        <f t="shared" si="75"/>
        <v>Dry</v>
      </c>
      <c r="T423" s="2">
        <v>0</v>
      </c>
      <c r="U423" s="63">
        <f t="shared" si="71"/>
        <v>0</v>
      </c>
      <c r="V423" s="70">
        <f t="shared" si="76"/>
        <v>0</v>
      </c>
      <c r="W423" s="63">
        <f t="shared" si="77"/>
        <v>0</v>
      </c>
      <c r="X423" s="63">
        <f t="shared" si="78"/>
        <v>0</v>
      </c>
      <c r="Y423" s="70">
        <f>X423*INDEX('WMC Loss McConaughy-GI'!$B$54:$D$65,MATCH('Score Analysis'!P423,'WMC Loss McConaughy-GI'!$E$54:$E$65,0),MATCH('Score Analysis'!S423,'WMC Loss McConaughy-GI'!$B$53:$D$53,0))</f>
        <v>0</v>
      </c>
    </row>
    <row r="424" spans="15:25" x14ac:dyDescent="0.55000000000000004">
      <c r="O424">
        <f t="shared" si="72"/>
        <v>1981</v>
      </c>
      <c r="P424">
        <f t="shared" si="73"/>
        <v>6</v>
      </c>
      <c r="Q424" s="1">
        <v>29738</v>
      </c>
      <c r="R424" s="18">
        <f t="shared" si="74"/>
        <v>198106</v>
      </c>
      <c r="S424" s="1" t="str">
        <f t="shared" si="75"/>
        <v>Dry</v>
      </c>
      <c r="T424" s="2">
        <v>0</v>
      </c>
      <c r="U424" s="63">
        <f t="shared" si="71"/>
        <v>0</v>
      </c>
      <c r="V424" s="70">
        <f t="shared" si="76"/>
        <v>0</v>
      </c>
      <c r="W424" s="63">
        <f t="shared" si="77"/>
        <v>0</v>
      </c>
      <c r="X424" s="63">
        <f t="shared" si="78"/>
        <v>0</v>
      </c>
      <c r="Y424" s="70">
        <f>X424*INDEX('WMC Loss McConaughy-GI'!$B$54:$D$65,MATCH('Score Analysis'!P424,'WMC Loss McConaughy-GI'!$E$54:$E$65,0),MATCH('Score Analysis'!S424,'WMC Loss McConaughy-GI'!$B$53:$D$53,0))</f>
        <v>0</v>
      </c>
    </row>
    <row r="425" spans="15:25" x14ac:dyDescent="0.55000000000000004">
      <c r="O425">
        <f t="shared" si="72"/>
        <v>1981</v>
      </c>
      <c r="P425">
        <f t="shared" si="73"/>
        <v>7</v>
      </c>
      <c r="Q425" s="1">
        <v>29768</v>
      </c>
      <c r="R425" s="18">
        <f t="shared" si="74"/>
        <v>198107</v>
      </c>
      <c r="S425" s="1" t="str">
        <f t="shared" si="75"/>
        <v>Dry</v>
      </c>
      <c r="T425" s="2">
        <v>8300.0000000000036</v>
      </c>
      <c r="U425" s="63">
        <f t="shared" si="71"/>
        <v>0</v>
      </c>
      <c r="V425" s="70">
        <f t="shared" si="76"/>
        <v>0</v>
      </c>
      <c r="W425" s="63">
        <f t="shared" si="77"/>
        <v>0</v>
      </c>
      <c r="X425" s="63">
        <f t="shared" si="78"/>
        <v>0</v>
      </c>
      <c r="Y425" s="70">
        <f>X425*INDEX('WMC Loss McConaughy-GI'!$B$54:$D$65,MATCH('Score Analysis'!P425,'WMC Loss McConaughy-GI'!$E$54:$E$65,0),MATCH('Score Analysis'!S425,'WMC Loss McConaughy-GI'!$B$53:$D$53,0))</f>
        <v>0</v>
      </c>
    </row>
    <row r="426" spans="15:25" x14ac:dyDescent="0.55000000000000004">
      <c r="O426">
        <f t="shared" si="72"/>
        <v>1981</v>
      </c>
      <c r="P426">
        <f t="shared" si="73"/>
        <v>8</v>
      </c>
      <c r="Q426" s="1">
        <v>29799</v>
      </c>
      <c r="R426" s="18">
        <f t="shared" si="74"/>
        <v>198108</v>
      </c>
      <c r="S426" s="1" t="str">
        <f t="shared" si="75"/>
        <v>Dry</v>
      </c>
      <c r="T426" s="2">
        <v>0</v>
      </c>
      <c r="U426" s="63">
        <f t="shared" si="71"/>
        <v>0</v>
      </c>
      <c r="V426" s="70">
        <f t="shared" si="76"/>
        <v>0</v>
      </c>
      <c r="W426" s="63">
        <f t="shared" si="77"/>
        <v>0</v>
      </c>
      <c r="X426" s="63">
        <f t="shared" si="78"/>
        <v>0</v>
      </c>
      <c r="Y426" s="70">
        <f>X426*INDEX('WMC Loss McConaughy-GI'!$B$54:$D$65,MATCH('Score Analysis'!P426,'WMC Loss McConaughy-GI'!$E$54:$E$65,0),MATCH('Score Analysis'!S426,'WMC Loss McConaughy-GI'!$B$53:$D$53,0))</f>
        <v>0</v>
      </c>
    </row>
    <row r="427" spans="15:25" x14ac:dyDescent="0.55000000000000004">
      <c r="O427">
        <f t="shared" si="72"/>
        <v>1981</v>
      </c>
      <c r="P427">
        <f t="shared" si="73"/>
        <v>9</v>
      </c>
      <c r="Q427" s="1">
        <v>29830</v>
      </c>
      <c r="R427" s="18">
        <f t="shared" si="74"/>
        <v>198109</v>
      </c>
      <c r="S427" s="1" t="str">
        <f t="shared" si="75"/>
        <v>Dry</v>
      </c>
      <c r="T427" s="2">
        <v>11900.000000000002</v>
      </c>
      <c r="U427" s="63">
        <f t="shared" si="71"/>
        <v>4420.5268379624322</v>
      </c>
      <c r="V427" s="70">
        <f t="shared" si="76"/>
        <v>4420.5268379624322</v>
      </c>
      <c r="W427" s="63">
        <f t="shared" si="77"/>
        <v>16.768169663727861</v>
      </c>
      <c r="X427" s="63">
        <f t="shared" si="78"/>
        <v>0</v>
      </c>
      <c r="Y427" s="70">
        <f>X427*INDEX('WMC Loss McConaughy-GI'!$B$54:$D$65,MATCH('Score Analysis'!P427,'WMC Loss McConaughy-GI'!$E$54:$E$65,0),MATCH('Score Analysis'!S427,'WMC Loss McConaughy-GI'!$B$53:$D$53,0))</f>
        <v>0</v>
      </c>
    </row>
    <row r="428" spans="15:25" x14ac:dyDescent="0.55000000000000004">
      <c r="O428">
        <f t="shared" si="72"/>
        <v>1981</v>
      </c>
      <c r="P428">
        <f t="shared" si="73"/>
        <v>10</v>
      </c>
      <c r="Q428" s="1">
        <v>29860</v>
      </c>
      <c r="R428" s="18">
        <f t="shared" si="74"/>
        <v>198110</v>
      </c>
      <c r="S428" s="1" t="str">
        <f t="shared" si="75"/>
        <v>Dry</v>
      </c>
      <c r="T428" s="2">
        <v>38300.000000000007</v>
      </c>
      <c r="U428" s="63">
        <f t="shared" si="71"/>
        <v>0</v>
      </c>
      <c r="V428" s="70">
        <f t="shared" si="76"/>
        <v>4403.7586682987039</v>
      </c>
      <c r="W428" s="63">
        <f t="shared" si="77"/>
        <v>9.8954057299286955</v>
      </c>
      <c r="X428" s="63">
        <f t="shared" si="78"/>
        <v>0</v>
      </c>
      <c r="Y428" s="70">
        <f>X428*INDEX('WMC Loss McConaughy-GI'!$B$54:$D$65,MATCH('Score Analysis'!P428,'WMC Loss McConaughy-GI'!$E$54:$E$65,0),MATCH('Score Analysis'!S428,'WMC Loss McConaughy-GI'!$B$53:$D$53,0))</f>
        <v>0</v>
      </c>
    </row>
    <row r="429" spans="15:25" x14ac:dyDescent="0.55000000000000004">
      <c r="O429">
        <f t="shared" si="72"/>
        <v>1981</v>
      </c>
      <c r="P429">
        <f t="shared" si="73"/>
        <v>11</v>
      </c>
      <c r="Q429" s="1">
        <v>29891</v>
      </c>
      <c r="R429" s="18">
        <f t="shared" si="74"/>
        <v>198111</v>
      </c>
      <c r="S429" s="1" t="str">
        <f t="shared" si="75"/>
        <v>Dry</v>
      </c>
      <c r="T429" s="2">
        <v>2200.0000000000027</v>
      </c>
      <c r="U429" s="63">
        <f t="shared" si="71"/>
        <v>0</v>
      </c>
      <c r="V429" s="70">
        <f t="shared" si="76"/>
        <v>4393.8632625687751</v>
      </c>
      <c r="W429" s="63">
        <f t="shared" si="77"/>
        <v>4.4949922256106047</v>
      </c>
      <c r="X429" s="63">
        <f t="shared" si="78"/>
        <v>0</v>
      </c>
      <c r="Y429" s="70">
        <f>X429*INDEX('WMC Loss McConaughy-GI'!$B$54:$D$65,MATCH('Score Analysis'!P429,'WMC Loss McConaughy-GI'!$E$54:$E$65,0),MATCH('Score Analysis'!S429,'WMC Loss McConaughy-GI'!$B$53:$D$53,0))</f>
        <v>0</v>
      </c>
    </row>
    <row r="430" spans="15:25" x14ac:dyDescent="0.55000000000000004">
      <c r="O430">
        <f t="shared" si="72"/>
        <v>1981</v>
      </c>
      <c r="P430">
        <f t="shared" si="73"/>
        <v>12</v>
      </c>
      <c r="Q430" s="1">
        <v>29921</v>
      </c>
      <c r="R430" s="18">
        <f t="shared" si="74"/>
        <v>198112</v>
      </c>
      <c r="S430" s="1" t="str">
        <f t="shared" si="75"/>
        <v>Dry</v>
      </c>
      <c r="T430" s="2">
        <v>0</v>
      </c>
      <c r="U430" s="63">
        <f t="shared" si="71"/>
        <v>0</v>
      </c>
      <c r="V430" s="70">
        <f t="shared" si="76"/>
        <v>4389.3682703431641</v>
      </c>
      <c r="W430" s="63">
        <f t="shared" si="77"/>
        <v>1.2290965921719192</v>
      </c>
      <c r="X430" s="63">
        <f t="shared" si="78"/>
        <v>0</v>
      </c>
      <c r="Y430" s="70">
        <f>X430*INDEX('WMC Loss McConaughy-GI'!$B$54:$D$65,MATCH('Score Analysis'!P430,'WMC Loss McConaughy-GI'!$E$54:$E$65,0),MATCH('Score Analysis'!S430,'WMC Loss McConaughy-GI'!$B$53:$D$53,0))</f>
        <v>0</v>
      </c>
    </row>
    <row r="431" spans="15:25" x14ac:dyDescent="0.55000000000000004">
      <c r="O431">
        <f t="shared" si="72"/>
        <v>1982</v>
      </c>
      <c r="P431">
        <f t="shared" si="73"/>
        <v>1</v>
      </c>
      <c r="Q431" s="1">
        <v>29952</v>
      </c>
      <c r="R431" s="18">
        <f t="shared" si="74"/>
        <v>198201</v>
      </c>
      <c r="S431" s="1" t="str">
        <f t="shared" si="75"/>
        <v>Normal</v>
      </c>
      <c r="T431" s="2">
        <v>13700.000000000004</v>
      </c>
      <c r="U431" s="63">
        <f t="shared" si="71"/>
        <v>0</v>
      </c>
      <c r="V431" s="70">
        <f t="shared" si="76"/>
        <v>4388.1391737509921</v>
      </c>
      <c r="W431" s="63">
        <f t="shared" si="77"/>
        <v>2.7786867537086377</v>
      </c>
      <c r="X431" s="63">
        <f t="shared" si="78"/>
        <v>0</v>
      </c>
      <c r="Y431" s="70">
        <f>X431*INDEX('WMC Loss McConaughy-GI'!$B$54:$D$65,MATCH('Score Analysis'!P431,'WMC Loss McConaughy-GI'!$E$54:$E$65,0),MATCH('Score Analysis'!S431,'WMC Loss McConaughy-GI'!$B$53:$D$53,0))</f>
        <v>0</v>
      </c>
    </row>
    <row r="432" spans="15:25" x14ac:dyDescent="0.55000000000000004">
      <c r="O432">
        <f t="shared" si="72"/>
        <v>1982</v>
      </c>
      <c r="P432">
        <f t="shared" si="73"/>
        <v>2</v>
      </c>
      <c r="Q432" s="1">
        <v>29983</v>
      </c>
      <c r="R432" s="18">
        <f t="shared" si="74"/>
        <v>198202</v>
      </c>
      <c r="S432" s="1" t="str">
        <f t="shared" si="75"/>
        <v>Normal</v>
      </c>
      <c r="T432" s="2">
        <v>71300</v>
      </c>
      <c r="U432" s="63">
        <f t="shared" si="71"/>
        <v>0</v>
      </c>
      <c r="V432" s="70">
        <f t="shared" si="76"/>
        <v>4385.3604869972833</v>
      </c>
      <c r="W432" s="63">
        <f t="shared" si="77"/>
        <v>9.2941675726876625</v>
      </c>
      <c r="X432" s="63">
        <f t="shared" si="78"/>
        <v>0</v>
      </c>
      <c r="Y432" s="70">
        <f>X432*INDEX('WMC Loss McConaughy-GI'!$B$54:$D$65,MATCH('Score Analysis'!P432,'WMC Loss McConaughy-GI'!$E$54:$E$65,0),MATCH('Score Analysis'!S432,'WMC Loss McConaughy-GI'!$B$53:$D$53,0))</f>
        <v>0</v>
      </c>
    </row>
    <row r="433" spans="15:25" x14ac:dyDescent="0.55000000000000004">
      <c r="O433">
        <f t="shared" si="72"/>
        <v>1982</v>
      </c>
      <c r="P433">
        <f t="shared" si="73"/>
        <v>3</v>
      </c>
      <c r="Q433" s="1">
        <v>30011</v>
      </c>
      <c r="R433" s="18">
        <f t="shared" si="74"/>
        <v>198203</v>
      </c>
      <c r="S433" s="1" t="str">
        <f t="shared" si="75"/>
        <v>Normal</v>
      </c>
      <c r="T433" s="2">
        <v>88700</v>
      </c>
      <c r="U433" s="63">
        <f t="shared" si="71"/>
        <v>0</v>
      </c>
      <c r="V433" s="70">
        <f t="shared" si="76"/>
        <v>4376.0663194245953</v>
      </c>
      <c r="W433" s="63">
        <f t="shared" si="77"/>
        <v>0</v>
      </c>
      <c r="X433" s="63">
        <f t="shared" si="78"/>
        <v>4376.0663194245953</v>
      </c>
      <c r="Y433" s="70">
        <f>X433*INDEX('WMC Loss McConaughy-GI'!$B$54:$D$65,MATCH('Score Analysis'!P433,'WMC Loss McConaughy-GI'!$E$54:$E$65,0),MATCH('Score Analysis'!S433,'WMC Loss McConaughy-GI'!$B$53:$D$53,0))</f>
        <v>4178.4852824539539</v>
      </c>
    </row>
    <row r="434" spans="15:25" x14ac:dyDescent="0.55000000000000004">
      <c r="O434">
        <f t="shared" si="72"/>
        <v>1982</v>
      </c>
      <c r="P434">
        <f t="shared" si="73"/>
        <v>4</v>
      </c>
      <c r="Q434" s="1">
        <v>30042</v>
      </c>
      <c r="R434" s="18">
        <f t="shared" si="74"/>
        <v>198204</v>
      </c>
      <c r="S434" s="1" t="str">
        <f t="shared" si="75"/>
        <v>Normal</v>
      </c>
      <c r="T434" s="2">
        <v>55700.000000000015</v>
      </c>
      <c r="U434" s="63">
        <f t="shared" si="71"/>
        <v>0</v>
      </c>
      <c r="V434" s="70">
        <f t="shared" si="76"/>
        <v>0</v>
      </c>
      <c r="W434" s="63">
        <f t="shared" si="77"/>
        <v>0</v>
      </c>
      <c r="X434" s="63">
        <f t="shared" si="78"/>
        <v>0</v>
      </c>
      <c r="Y434" s="70">
        <f>X434*INDEX('WMC Loss McConaughy-GI'!$B$54:$D$65,MATCH('Score Analysis'!P434,'WMC Loss McConaughy-GI'!$E$54:$E$65,0),MATCH('Score Analysis'!S434,'WMC Loss McConaughy-GI'!$B$53:$D$53,0))</f>
        <v>0</v>
      </c>
    </row>
    <row r="435" spans="15:25" x14ac:dyDescent="0.55000000000000004">
      <c r="O435">
        <f t="shared" si="72"/>
        <v>1982</v>
      </c>
      <c r="P435">
        <f t="shared" si="73"/>
        <v>5</v>
      </c>
      <c r="Q435" s="1">
        <v>30072</v>
      </c>
      <c r="R435" s="18">
        <f t="shared" si="74"/>
        <v>198205</v>
      </c>
      <c r="S435" s="1" t="str">
        <f t="shared" si="75"/>
        <v>Normal</v>
      </c>
      <c r="T435" s="2">
        <v>62500</v>
      </c>
      <c r="U435" s="63">
        <f t="shared" si="71"/>
        <v>0</v>
      </c>
      <c r="V435" s="70">
        <f t="shared" si="76"/>
        <v>0</v>
      </c>
      <c r="W435" s="63">
        <f t="shared" si="77"/>
        <v>0</v>
      </c>
      <c r="X435" s="63">
        <f t="shared" si="78"/>
        <v>0</v>
      </c>
      <c r="Y435" s="70">
        <f>X435*INDEX('WMC Loss McConaughy-GI'!$B$54:$D$65,MATCH('Score Analysis'!P435,'WMC Loss McConaughy-GI'!$E$54:$E$65,0),MATCH('Score Analysis'!S435,'WMC Loss McConaughy-GI'!$B$53:$D$53,0))</f>
        <v>0</v>
      </c>
    </row>
    <row r="436" spans="15:25" x14ac:dyDescent="0.55000000000000004">
      <c r="O436">
        <f t="shared" si="72"/>
        <v>1982</v>
      </c>
      <c r="P436">
        <f t="shared" si="73"/>
        <v>6</v>
      </c>
      <c r="Q436" s="1">
        <v>30103</v>
      </c>
      <c r="R436" s="18">
        <f t="shared" si="74"/>
        <v>198206</v>
      </c>
      <c r="S436" s="1" t="str">
        <f t="shared" si="75"/>
        <v>Normal</v>
      </c>
      <c r="T436" s="2">
        <v>86999.999999999985</v>
      </c>
      <c r="U436" s="63">
        <f t="shared" si="71"/>
        <v>0</v>
      </c>
      <c r="V436" s="70">
        <f t="shared" si="76"/>
        <v>0</v>
      </c>
      <c r="W436" s="63">
        <f t="shared" si="77"/>
        <v>0</v>
      </c>
      <c r="X436" s="63">
        <f t="shared" si="78"/>
        <v>0</v>
      </c>
      <c r="Y436" s="70">
        <f>X436*INDEX('WMC Loss McConaughy-GI'!$B$54:$D$65,MATCH('Score Analysis'!P436,'WMC Loss McConaughy-GI'!$E$54:$E$65,0),MATCH('Score Analysis'!S436,'WMC Loss McConaughy-GI'!$B$53:$D$53,0))</f>
        <v>0</v>
      </c>
    </row>
    <row r="437" spans="15:25" x14ac:dyDescent="0.55000000000000004">
      <c r="O437">
        <f t="shared" si="72"/>
        <v>1982</v>
      </c>
      <c r="P437">
        <f t="shared" si="73"/>
        <v>7</v>
      </c>
      <c r="Q437" s="1">
        <v>30133</v>
      </c>
      <c r="R437" s="18">
        <f t="shared" si="74"/>
        <v>198207</v>
      </c>
      <c r="S437" s="1" t="str">
        <f t="shared" si="75"/>
        <v>Normal</v>
      </c>
      <c r="T437" s="2">
        <v>23799.999999999996</v>
      </c>
      <c r="U437" s="63">
        <f t="shared" si="71"/>
        <v>0</v>
      </c>
      <c r="V437" s="70">
        <f t="shared" si="76"/>
        <v>0</v>
      </c>
      <c r="W437" s="63">
        <f t="shared" si="77"/>
        <v>0</v>
      </c>
      <c r="X437" s="63">
        <f t="shared" si="78"/>
        <v>0</v>
      </c>
      <c r="Y437" s="70">
        <f>X437*INDEX('WMC Loss McConaughy-GI'!$B$54:$D$65,MATCH('Score Analysis'!P437,'WMC Loss McConaughy-GI'!$E$54:$E$65,0),MATCH('Score Analysis'!S437,'WMC Loss McConaughy-GI'!$B$53:$D$53,0))</f>
        <v>0</v>
      </c>
    </row>
    <row r="438" spans="15:25" x14ac:dyDescent="0.55000000000000004">
      <c r="O438">
        <f t="shared" si="72"/>
        <v>1982</v>
      </c>
      <c r="P438">
        <f t="shared" si="73"/>
        <v>8</v>
      </c>
      <c r="Q438" s="1">
        <v>30164</v>
      </c>
      <c r="R438" s="18">
        <f t="shared" si="74"/>
        <v>198208</v>
      </c>
      <c r="S438" s="1" t="str">
        <f t="shared" si="75"/>
        <v>Normal</v>
      </c>
      <c r="T438" s="2">
        <v>42699.999999999993</v>
      </c>
      <c r="U438" s="63">
        <f t="shared" si="71"/>
        <v>0</v>
      </c>
      <c r="V438" s="70">
        <f t="shared" si="76"/>
        <v>0</v>
      </c>
      <c r="W438" s="63">
        <f t="shared" si="77"/>
        <v>0</v>
      </c>
      <c r="X438" s="63">
        <f t="shared" si="78"/>
        <v>0</v>
      </c>
      <c r="Y438" s="70">
        <f>X438*INDEX('WMC Loss McConaughy-GI'!$B$54:$D$65,MATCH('Score Analysis'!P438,'WMC Loss McConaughy-GI'!$E$54:$E$65,0),MATCH('Score Analysis'!S438,'WMC Loss McConaughy-GI'!$B$53:$D$53,0))</f>
        <v>0</v>
      </c>
    </row>
    <row r="439" spans="15:25" x14ac:dyDescent="0.55000000000000004">
      <c r="O439">
        <f t="shared" si="72"/>
        <v>1982</v>
      </c>
      <c r="P439">
        <f t="shared" si="73"/>
        <v>9</v>
      </c>
      <c r="Q439" s="1">
        <v>30195</v>
      </c>
      <c r="R439" s="18">
        <f t="shared" si="74"/>
        <v>198209</v>
      </c>
      <c r="S439" s="1" t="str">
        <f t="shared" si="75"/>
        <v>Normal</v>
      </c>
      <c r="T439" s="2">
        <v>36100</v>
      </c>
      <c r="U439" s="63">
        <f t="shared" si="71"/>
        <v>9019.3515432585282</v>
      </c>
      <c r="V439" s="70">
        <f t="shared" si="76"/>
        <v>9019.3515432585282</v>
      </c>
      <c r="W439" s="63">
        <f t="shared" si="77"/>
        <v>34.212667964227393</v>
      </c>
      <c r="X439" s="63">
        <f t="shared" si="78"/>
        <v>0</v>
      </c>
      <c r="Y439" s="70">
        <f>X439*INDEX('WMC Loss McConaughy-GI'!$B$54:$D$65,MATCH('Score Analysis'!P439,'WMC Loss McConaughy-GI'!$E$54:$E$65,0),MATCH('Score Analysis'!S439,'WMC Loss McConaughy-GI'!$B$53:$D$53,0))</f>
        <v>0</v>
      </c>
    </row>
    <row r="440" spans="15:25" x14ac:dyDescent="0.55000000000000004">
      <c r="O440">
        <f t="shared" si="72"/>
        <v>1982</v>
      </c>
      <c r="P440">
        <f t="shared" si="73"/>
        <v>10</v>
      </c>
      <c r="Q440" s="1">
        <v>30225</v>
      </c>
      <c r="R440" s="18">
        <f t="shared" si="74"/>
        <v>198210</v>
      </c>
      <c r="S440" s="1" t="str">
        <f t="shared" si="75"/>
        <v>Normal</v>
      </c>
      <c r="T440" s="2">
        <v>16200.000000000004</v>
      </c>
      <c r="U440" s="63">
        <f t="shared" si="71"/>
        <v>0</v>
      </c>
      <c r="V440" s="70">
        <f t="shared" si="76"/>
        <v>8985.1388752943003</v>
      </c>
      <c r="W440" s="63">
        <f t="shared" si="77"/>
        <v>20.189933510852754</v>
      </c>
      <c r="X440" s="63">
        <f t="shared" si="78"/>
        <v>0</v>
      </c>
      <c r="Y440" s="70">
        <f>X440*INDEX('WMC Loss McConaughy-GI'!$B$54:$D$65,MATCH('Score Analysis'!P440,'WMC Loss McConaughy-GI'!$E$54:$E$65,0),MATCH('Score Analysis'!S440,'WMC Loss McConaughy-GI'!$B$53:$D$53,0))</f>
        <v>0</v>
      </c>
    </row>
    <row r="441" spans="15:25" x14ac:dyDescent="0.55000000000000004">
      <c r="O441">
        <f t="shared" si="72"/>
        <v>1982</v>
      </c>
      <c r="P441">
        <f t="shared" si="73"/>
        <v>11</v>
      </c>
      <c r="Q441" s="1">
        <v>30256</v>
      </c>
      <c r="R441" s="18">
        <f t="shared" si="74"/>
        <v>198211</v>
      </c>
      <c r="S441" s="1" t="str">
        <f t="shared" si="75"/>
        <v>Normal</v>
      </c>
      <c r="T441" s="2">
        <v>20699.999999999996</v>
      </c>
      <c r="U441" s="63">
        <f t="shared" si="71"/>
        <v>0</v>
      </c>
      <c r="V441" s="70">
        <f t="shared" si="76"/>
        <v>8964.9489417834484</v>
      </c>
      <c r="W441" s="63">
        <f t="shared" si="77"/>
        <v>9.1712858111915043</v>
      </c>
      <c r="X441" s="63">
        <f t="shared" si="78"/>
        <v>0</v>
      </c>
      <c r="Y441" s="70">
        <f>X441*INDEX('WMC Loss McConaughy-GI'!$B$54:$D$65,MATCH('Score Analysis'!P441,'WMC Loss McConaughy-GI'!$E$54:$E$65,0),MATCH('Score Analysis'!S441,'WMC Loss McConaughy-GI'!$B$53:$D$53,0))</f>
        <v>0</v>
      </c>
    </row>
    <row r="442" spans="15:25" x14ac:dyDescent="0.55000000000000004">
      <c r="O442">
        <f t="shared" si="72"/>
        <v>1982</v>
      </c>
      <c r="P442">
        <f t="shared" si="73"/>
        <v>12</v>
      </c>
      <c r="Q442" s="1">
        <v>30286</v>
      </c>
      <c r="R442" s="18">
        <f t="shared" si="74"/>
        <v>198212</v>
      </c>
      <c r="S442" s="1" t="str">
        <f t="shared" si="75"/>
        <v>Normal</v>
      </c>
      <c r="T442" s="2">
        <v>0</v>
      </c>
      <c r="U442" s="63">
        <f t="shared" si="71"/>
        <v>0</v>
      </c>
      <c r="V442" s="70">
        <f t="shared" si="76"/>
        <v>8955.777655972257</v>
      </c>
      <c r="W442" s="63">
        <f t="shared" si="77"/>
        <v>2.5077676602296908</v>
      </c>
      <c r="X442" s="63">
        <f t="shared" si="78"/>
        <v>0</v>
      </c>
      <c r="Y442" s="70">
        <f>X442*INDEX('WMC Loss McConaughy-GI'!$B$54:$D$65,MATCH('Score Analysis'!P442,'WMC Loss McConaughy-GI'!$E$54:$E$65,0),MATCH('Score Analysis'!S442,'WMC Loss McConaughy-GI'!$B$53:$D$53,0))</f>
        <v>0</v>
      </c>
    </row>
    <row r="443" spans="15:25" x14ac:dyDescent="0.55000000000000004">
      <c r="O443">
        <f t="shared" si="72"/>
        <v>1983</v>
      </c>
      <c r="P443">
        <f t="shared" si="73"/>
        <v>1</v>
      </c>
      <c r="Q443" s="1">
        <v>30317</v>
      </c>
      <c r="R443" s="18">
        <f t="shared" si="74"/>
        <v>198301</v>
      </c>
      <c r="S443" s="1" t="str">
        <f t="shared" si="75"/>
        <v>Wet</v>
      </c>
      <c r="T443" s="2">
        <v>0</v>
      </c>
      <c r="U443" s="63">
        <f t="shared" si="71"/>
        <v>0</v>
      </c>
      <c r="V443" s="70">
        <f t="shared" si="76"/>
        <v>8953.2698883120265</v>
      </c>
      <c r="W443" s="63">
        <f t="shared" si="77"/>
        <v>5.6694492713103681</v>
      </c>
      <c r="X443" s="63">
        <f t="shared" si="78"/>
        <v>0</v>
      </c>
      <c r="Y443" s="70">
        <f>X443*INDEX('WMC Loss McConaughy-GI'!$B$54:$D$65,MATCH('Score Analysis'!P443,'WMC Loss McConaughy-GI'!$E$54:$E$65,0),MATCH('Score Analysis'!S443,'WMC Loss McConaughy-GI'!$B$53:$D$53,0))</f>
        <v>0</v>
      </c>
    </row>
    <row r="444" spans="15:25" x14ac:dyDescent="0.55000000000000004">
      <c r="O444">
        <f t="shared" si="72"/>
        <v>1983</v>
      </c>
      <c r="P444">
        <f t="shared" si="73"/>
        <v>2</v>
      </c>
      <c r="Q444" s="1">
        <v>30348</v>
      </c>
      <c r="R444" s="18">
        <f t="shared" si="74"/>
        <v>198302</v>
      </c>
      <c r="S444" s="1" t="str">
        <f t="shared" si="75"/>
        <v>Wet</v>
      </c>
      <c r="T444" s="2">
        <v>0</v>
      </c>
      <c r="U444" s="63">
        <f t="shared" si="71"/>
        <v>0</v>
      </c>
      <c r="V444" s="70">
        <f t="shared" si="76"/>
        <v>8947.6004390407161</v>
      </c>
      <c r="W444" s="63">
        <f t="shared" si="77"/>
        <v>18.963206810585202</v>
      </c>
      <c r="X444" s="63">
        <f t="shared" si="78"/>
        <v>0</v>
      </c>
      <c r="Y444" s="70">
        <f>X444*INDEX('WMC Loss McConaughy-GI'!$B$54:$D$65,MATCH('Score Analysis'!P444,'WMC Loss McConaughy-GI'!$E$54:$E$65,0),MATCH('Score Analysis'!S444,'WMC Loss McConaughy-GI'!$B$53:$D$53,0))</f>
        <v>0</v>
      </c>
    </row>
    <row r="445" spans="15:25" x14ac:dyDescent="0.55000000000000004">
      <c r="O445">
        <f t="shared" si="72"/>
        <v>1983</v>
      </c>
      <c r="P445">
        <f t="shared" si="73"/>
        <v>3</v>
      </c>
      <c r="Q445" s="1">
        <v>30376</v>
      </c>
      <c r="R445" s="18">
        <f t="shared" si="74"/>
        <v>198303</v>
      </c>
      <c r="S445" s="1" t="str">
        <f t="shared" si="75"/>
        <v>Wet</v>
      </c>
      <c r="T445" s="2">
        <v>11199.999999999989</v>
      </c>
      <c r="U445" s="63">
        <f t="shared" si="71"/>
        <v>0</v>
      </c>
      <c r="V445" s="70">
        <f t="shared" si="76"/>
        <v>8928.6372322301304</v>
      </c>
      <c r="W445" s="63">
        <f t="shared" si="77"/>
        <v>0</v>
      </c>
      <c r="X445" s="63">
        <f t="shared" si="78"/>
        <v>8928.6372322301304</v>
      </c>
      <c r="Y445" s="70">
        <f>X445*INDEX('WMC Loss McConaughy-GI'!$B$54:$D$65,MATCH('Score Analysis'!P445,'WMC Loss McConaughy-GI'!$E$54:$E$65,0),MATCH('Score Analysis'!S445,'WMC Loss McConaughy-GI'!$B$53:$D$53,0))</f>
        <v>8478.8516965899616</v>
      </c>
    </row>
    <row r="446" spans="15:25" x14ac:dyDescent="0.55000000000000004">
      <c r="O446">
        <f t="shared" si="72"/>
        <v>1983</v>
      </c>
      <c r="P446">
        <f t="shared" si="73"/>
        <v>4</v>
      </c>
      <c r="Q446" s="1">
        <v>30407</v>
      </c>
      <c r="R446" s="18">
        <f t="shared" si="74"/>
        <v>198304</v>
      </c>
      <c r="S446" s="1" t="str">
        <f t="shared" si="75"/>
        <v>Wet</v>
      </c>
      <c r="T446" s="2">
        <v>0</v>
      </c>
      <c r="U446" s="63">
        <f t="shared" si="71"/>
        <v>0</v>
      </c>
      <c r="V446" s="70">
        <f t="shared" si="76"/>
        <v>0</v>
      </c>
      <c r="W446" s="63">
        <f t="shared" si="77"/>
        <v>0</v>
      </c>
      <c r="X446" s="63">
        <f t="shared" si="78"/>
        <v>0</v>
      </c>
      <c r="Y446" s="70">
        <f>X446*INDEX('WMC Loss McConaughy-GI'!$B$54:$D$65,MATCH('Score Analysis'!P446,'WMC Loss McConaughy-GI'!$E$54:$E$65,0),MATCH('Score Analysis'!S446,'WMC Loss McConaughy-GI'!$B$53:$D$53,0))</f>
        <v>0</v>
      </c>
    </row>
    <row r="447" spans="15:25" x14ac:dyDescent="0.55000000000000004">
      <c r="O447">
        <f t="shared" si="72"/>
        <v>1983</v>
      </c>
      <c r="P447">
        <f t="shared" si="73"/>
        <v>5</v>
      </c>
      <c r="Q447" s="1">
        <v>30437</v>
      </c>
      <c r="R447" s="18">
        <f t="shared" si="74"/>
        <v>198305</v>
      </c>
      <c r="S447" s="1" t="str">
        <f t="shared" si="75"/>
        <v>Wet</v>
      </c>
      <c r="T447" s="2">
        <v>0</v>
      </c>
      <c r="U447" s="63">
        <f t="shared" si="71"/>
        <v>0</v>
      </c>
      <c r="V447" s="70">
        <f t="shared" si="76"/>
        <v>0</v>
      </c>
      <c r="W447" s="63">
        <f t="shared" si="77"/>
        <v>0</v>
      </c>
      <c r="X447" s="63">
        <f t="shared" si="78"/>
        <v>0</v>
      </c>
      <c r="Y447" s="70">
        <f>X447*INDEX('WMC Loss McConaughy-GI'!$B$54:$D$65,MATCH('Score Analysis'!P447,'WMC Loss McConaughy-GI'!$E$54:$E$65,0),MATCH('Score Analysis'!S447,'WMC Loss McConaughy-GI'!$B$53:$D$53,0))</f>
        <v>0</v>
      </c>
    </row>
    <row r="448" spans="15:25" x14ac:dyDescent="0.55000000000000004">
      <c r="O448">
        <f t="shared" si="72"/>
        <v>1983</v>
      </c>
      <c r="P448">
        <f t="shared" si="73"/>
        <v>6</v>
      </c>
      <c r="Q448" s="1">
        <v>30468</v>
      </c>
      <c r="R448" s="18">
        <f t="shared" si="74"/>
        <v>198306</v>
      </c>
      <c r="S448" s="1" t="str">
        <f t="shared" si="75"/>
        <v>Wet</v>
      </c>
      <c r="T448" s="2">
        <v>0</v>
      </c>
      <c r="U448" s="63">
        <f t="shared" si="71"/>
        <v>0</v>
      </c>
      <c r="V448" s="70">
        <f t="shared" si="76"/>
        <v>0</v>
      </c>
      <c r="W448" s="63">
        <f t="shared" si="77"/>
        <v>0</v>
      </c>
      <c r="X448" s="63">
        <f t="shared" si="78"/>
        <v>0</v>
      </c>
      <c r="Y448" s="70">
        <f>X448*INDEX('WMC Loss McConaughy-GI'!$B$54:$D$65,MATCH('Score Analysis'!P448,'WMC Loss McConaughy-GI'!$E$54:$E$65,0),MATCH('Score Analysis'!S448,'WMC Loss McConaughy-GI'!$B$53:$D$53,0))</f>
        <v>0</v>
      </c>
    </row>
    <row r="449" spans="15:25" x14ac:dyDescent="0.55000000000000004">
      <c r="O449">
        <f t="shared" si="72"/>
        <v>1983</v>
      </c>
      <c r="P449">
        <f t="shared" si="73"/>
        <v>7</v>
      </c>
      <c r="Q449" s="1">
        <v>30498</v>
      </c>
      <c r="R449" s="18">
        <f t="shared" si="74"/>
        <v>198307</v>
      </c>
      <c r="S449" s="1" t="str">
        <f t="shared" si="75"/>
        <v>Wet</v>
      </c>
      <c r="T449" s="2">
        <v>0</v>
      </c>
      <c r="U449" s="63">
        <f t="shared" si="71"/>
        <v>0</v>
      </c>
      <c r="V449" s="70">
        <f t="shared" si="76"/>
        <v>0</v>
      </c>
      <c r="W449" s="63">
        <f t="shared" si="77"/>
        <v>0</v>
      </c>
      <c r="X449" s="63">
        <f t="shared" si="78"/>
        <v>0</v>
      </c>
      <c r="Y449" s="70">
        <f>X449*INDEX('WMC Loss McConaughy-GI'!$B$54:$D$65,MATCH('Score Analysis'!P449,'WMC Loss McConaughy-GI'!$E$54:$E$65,0),MATCH('Score Analysis'!S449,'WMC Loss McConaughy-GI'!$B$53:$D$53,0))</f>
        <v>0</v>
      </c>
    </row>
    <row r="450" spans="15:25" x14ac:dyDescent="0.55000000000000004">
      <c r="O450">
        <f t="shared" si="72"/>
        <v>1983</v>
      </c>
      <c r="P450">
        <f t="shared" si="73"/>
        <v>8</v>
      </c>
      <c r="Q450" s="1">
        <v>30529</v>
      </c>
      <c r="R450" s="18">
        <f t="shared" si="74"/>
        <v>198308</v>
      </c>
      <c r="S450" s="1" t="str">
        <f t="shared" si="75"/>
        <v>Wet</v>
      </c>
      <c r="T450" s="2">
        <v>24000</v>
      </c>
      <c r="U450" s="63">
        <f t="shared" si="71"/>
        <v>0</v>
      </c>
      <c r="V450" s="70">
        <f t="shared" si="76"/>
        <v>0</v>
      </c>
      <c r="W450" s="63">
        <f t="shared" si="77"/>
        <v>0</v>
      </c>
      <c r="X450" s="63">
        <f t="shared" si="78"/>
        <v>0</v>
      </c>
      <c r="Y450" s="70">
        <f>X450*INDEX('WMC Loss McConaughy-GI'!$B$54:$D$65,MATCH('Score Analysis'!P450,'WMC Loss McConaughy-GI'!$E$54:$E$65,0),MATCH('Score Analysis'!S450,'WMC Loss McConaughy-GI'!$B$53:$D$53,0))</f>
        <v>0</v>
      </c>
    </row>
    <row r="451" spans="15:25" x14ac:dyDescent="0.55000000000000004">
      <c r="O451">
        <f t="shared" si="72"/>
        <v>1983</v>
      </c>
      <c r="P451">
        <f t="shared" si="73"/>
        <v>9</v>
      </c>
      <c r="Q451" s="1">
        <v>30560</v>
      </c>
      <c r="R451" s="18">
        <f t="shared" si="74"/>
        <v>198309</v>
      </c>
      <c r="S451" s="1" t="str">
        <f t="shared" si="75"/>
        <v>Wet</v>
      </c>
      <c r="T451" s="2">
        <v>0</v>
      </c>
      <c r="U451" s="63">
        <f t="shared" si="71"/>
        <v>9059.096123934085</v>
      </c>
      <c r="V451" s="70">
        <f t="shared" si="76"/>
        <v>9059.096123934085</v>
      </c>
      <c r="W451" s="63">
        <f t="shared" si="77"/>
        <v>34.363429150938941</v>
      </c>
      <c r="X451" s="63">
        <f t="shared" si="78"/>
        <v>0</v>
      </c>
      <c r="Y451" s="70">
        <f>X451*INDEX('WMC Loss McConaughy-GI'!$B$54:$D$65,MATCH('Score Analysis'!P451,'WMC Loss McConaughy-GI'!$E$54:$E$65,0),MATCH('Score Analysis'!S451,'WMC Loss McConaughy-GI'!$B$53:$D$53,0))</f>
        <v>0</v>
      </c>
    </row>
    <row r="452" spans="15:25" x14ac:dyDescent="0.55000000000000004">
      <c r="O452">
        <f t="shared" si="72"/>
        <v>1983</v>
      </c>
      <c r="P452">
        <f t="shared" si="73"/>
        <v>10</v>
      </c>
      <c r="Q452" s="1">
        <v>30590</v>
      </c>
      <c r="R452" s="18">
        <f t="shared" si="74"/>
        <v>198310</v>
      </c>
      <c r="S452" s="1" t="str">
        <f t="shared" si="75"/>
        <v>Wet</v>
      </c>
      <c r="T452" s="2">
        <v>0</v>
      </c>
      <c r="U452" s="63">
        <f t="shared" si="71"/>
        <v>0</v>
      </c>
      <c r="V452" s="70">
        <f t="shared" si="76"/>
        <v>9024.7326947831461</v>
      </c>
      <c r="W452" s="63">
        <f t="shared" si="77"/>
        <v>20.278902261810909</v>
      </c>
      <c r="X452" s="63">
        <f t="shared" si="78"/>
        <v>0</v>
      </c>
      <c r="Y452" s="70">
        <f>X452*INDEX('WMC Loss McConaughy-GI'!$B$54:$D$65,MATCH('Score Analysis'!P452,'WMC Loss McConaughy-GI'!$E$54:$E$65,0),MATCH('Score Analysis'!S452,'WMC Loss McConaughy-GI'!$B$53:$D$53,0))</f>
        <v>0</v>
      </c>
    </row>
    <row r="453" spans="15:25" x14ac:dyDescent="0.55000000000000004">
      <c r="O453">
        <f t="shared" si="72"/>
        <v>1983</v>
      </c>
      <c r="P453">
        <f t="shared" si="73"/>
        <v>11</v>
      </c>
      <c r="Q453" s="1">
        <v>30621</v>
      </c>
      <c r="R453" s="18">
        <f t="shared" si="74"/>
        <v>198311</v>
      </c>
      <c r="S453" s="1" t="str">
        <f t="shared" si="75"/>
        <v>Wet</v>
      </c>
      <c r="T453" s="2">
        <v>0</v>
      </c>
      <c r="U453" s="63">
        <f t="shared" si="71"/>
        <v>0</v>
      </c>
      <c r="V453" s="70">
        <f t="shared" si="76"/>
        <v>9004.4537925213353</v>
      </c>
      <c r="W453" s="63">
        <f t="shared" si="77"/>
        <v>9.21169990383145</v>
      </c>
      <c r="X453" s="63">
        <f t="shared" si="78"/>
        <v>0</v>
      </c>
      <c r="Y453" s="70">
        <f>X453*INDEX('WMC Loss McConaughy-GI'!$B$54:$D$65,MATCH('Score Analysis'!P453,'WMC Loss McConaughy-GI'!$E$54:$E$65,0),MATCH('Score Analysis'!S453,'WMC Loss McConaughy-GI'!$B$53:$D$53,0))</f>
        <v>0</v>
      </c>
    </row>
    <row r="454" spans="15:25" x14ac:dyDescent="0.55000000000000004">
      <c r="O454">
        <f t="shared" si="72"/>
        <v>1983</v>
      </c>
      <c r="P454">
        <f t="shared" si="73"/>
        <v>12</v>
      </c>
      <c r="Q454" s="1">
        <v>30651</v>
      </c>
      <c r="R454" s="18">
        <f t="shared" si="74"/>
        <v>198312</v>
      </c>
      <c r="S454" s="1" t="str">
        <f t="shared" si="75"/>
        <v>Wet</v>
      </c>
      <c r="T454" s="2">
        <v>0</v>
      </c>
      <c r="U454" s="63">
        <f t="shared" si="71"/>
        <v>0</v>
      </c>
      <c r="V454" s="70">
        <f t="shared" si="76"/>
        <v>8995.2420926175037</v>
      </c>
      <c r="W454" s="63">
        <f t="shared" si="77"/>
        <v>2.5188183631111021</v>
      </c>
      <c r="X454" s="63">
        <f t="shared" si="78"/>
        <v>0</v>
      </c>
      <c r="Y454" s="70">
        <f>X454*INDEX('WMC Loss McConaughy-GI'!$B$54:$D$65,MATCH('Score Analysis'!P454,'WMC Loss McConaughy-GI'!$E$54:$E$65,0),MATCH('Score Analysis'!S454,'WMC Loss McConaughy-GI'!$B$53:$D$53,0))</f>
        <v>0</v>
      </c>
    </row>
    <row r="455" spans="15:25" x14ac:dyDescent="0.55000000000000004">
      <c r="O455">
        <f t="shared" si="72"/>
        <v>1984</v>
      </c>
      <c r="P455">
        <f t="shared" si="73"/>
        <v>1</v>
      </c>
      <c r="Q455" s="1">
        <v>30682</v>
      </c>
      <c r="R455" s="18">
        <f t="shared" si="74"/>
        <v>198401</v>
      </c>
      <c r="S455" s="1" t="str">
        <f t="shared" si="75"/>
        <v>Wet</v>
      </c>
      <c r="T455" s="2">
        <v>0</v>
      </c>
      <c r="U455" s="63">
        <f t="shared" si="71"/>
        <v>0</v>
      </c>
      <c r="V455" s="70">
        <f t="shared" si="76"/>
        <v>8992.7232742543929</v>
      </c>
      <c r="W455" s="63">
        <f t="shared" si="77"/>
        <v>5.6944322074858622</v>
      </c>
      <c r="X455" s="63">
        <f t="shared" si="78"/>
        <v>0</v>
      </c>
      <c r="Y455" s="70">
        <f>X455*INDEX('WMC Loss McConaughy-GI'!$B$54:$D$65,MATCH('Score Analysis'!P455,'WMC Loss McConaughy-GI'!$E$54:$E$65,0),MATCH('Score Analysis'!S455,'WMC Loss McConaughy-GI'!$B$53:$D$53,0))</f>
        <v>0</v>
      </c>
    </row>
    <row r="456" spans="15:25" x14ac:dyDescent="0.55000000000000004">
      <c r="O456">
        <f t="shared" si="72"/>
        <v>1984</v>
      </c>
      <c r="P456">
        <f t="shared" si="73"/>
        <v>2</v>
      </c>
      <c r="Q456" s="1">
        <v>30713</v>
      </c>
      <c r="R456" s="18">
        <f t="shared" si="74"/>
        <v>198402</v>
      </c>
      <c r="S456" s="1" t="str">
        <f t="shared" si="75"/>
        <v>Wet</v>
      </c>
      <c r="T456" s="2">
        <v>0</v>
      </c>
      <c r="U456" s="63">
        <f t="shared" si="71"/>
        <v>0</v>
      </c>
      <c r="V456" s="70">
        <f t="shared" si="76"/>
        <v>8987.0288420469078</v>
      </c>
      <c r="W456" s="63">
        <f t="shared" si="77"/>
        <v>19.046769880428503</v>
      </c>
      <c r="X456" s="63">
        <f t="shared" si="78"/>
        <v>0</v>
      </c>
      <c r="Y456" s="70">
        <f>X456*INDEX('WMC Loss McConaughy-GI'!$B$54:$D$65,MATCH('Score Analysis'!P456,'WMC Loss McConaughy-GI'!$E$54:$E$65,0),MATCH('Score Analysis'!S456,'WMC Loss McConaughy-GI'!$B$53:$D$53,0))</f>
        <v>0</v>
      </c>
    </row>
    <row r="457" spans="15:25" x14ac:dyDescent="0.55000000000000004">
      <c r="O457">
        <f t="shared" si="72"/>
        <v>1984</v>
      </c>
      <c r="P457">
        <f t="shared" si="73"/>
        <v>3</v>
      </c>
      <c r="Q457" s="1">
        <v>30742</v>
      </c>
      <c r="R457" s="18">
        <f t="shared" si="74"/>
        <v>198403</v>
      </c>
      <c r="S457" s="1" t="str">
        <f t="shared" si="75"/>
        <v>Wet</v>
      </c>
      <c r="T457" s="2">
        <v>0</v>
      </c>
      <c r="U457" s="63">
        <f t="shared" si="71"/>
        <v>0</v>
      </c>
      <c r="V457" s="70">
        <f t="shared" si="76"/>
        <v>8967.9820721664801</v>
      </c>
      <c r="W457" s="63">
        <f t="shared" si="77"/>
        <v>20.418940965224085</v>
      </c>
      <c r="X457" s="63">
        <f t="shared" si="78"/>
        <v>0</v>
      </c>
      <c r="Y457" s="70">
        <f>X457*INDEX('WMC Loss McConaughy-GI'!$B$54:$D$65,MATCH('Score Analysis'!P457,'WMC Loss McConaughy-GI'!$E$54:$E$65,0),MATCH('Score Analysis'!S457,'WMC Loss McConaughy-GI'!$B$53:$D$53,0))</f>
        <v>0</v>
      </c>
    </row>
    <row r="458" spans="15:25" x14ac:dyDescent="0.55000000000000004">
      <c r="O458">
        <f t="shared" si="72"/>
        <v>1984</v>
      </c>
      <c r="P458">
        <f t="shared" si="73"/>
        <v>4</v>
      </c>
      <c r="Q458" s="1">
        <v>30773</v>
      </c>
      <c r="R458" s="18">
        <f t="shared" si="74"/>
        <v>198404</v>
      </c>
      <c r="S458" s="1" t="str">
        <f t="shared" si="75"/>
        <v>Wet</v>
      </c>
      <c r="T458" s="2">
        <v>0</v>
      </c>
      <c r="U458" s="63">
        <f t="shared" si="71"/>
        <v>0</v>
      </c>
      <c r="V458" s="70">
        <f t="shared" si="76"/>
        <v>8947.5631312012556</v>
      </c>
      <c r="W458" s="63">
        <f t="shared" si="77"/>
        <v>32.003455617336314</v>
      </c>
      <c r="X458" s="63">
        <f t="shared" si="78"/>
        <v>0</v>
      </c>
      <c r="Y458" s="70">
        <f>X458*INDEX('WMC Loss McConaughy-GI'!$B$54:$D$65,MATCH('Score Analysis'!P458,'WMC Loss McConaughy-GI'!$E$54:$E$65,0),MATCH('Score Analysis'!S458,'WMC Loss McConaughy-GI'!$B$53:$D$53,0))</f>
        <v>0</v>
      </c>
    </row>
    <row r="459" spans="15:25" x14ac:dyDescent="0.55000000000000004">
      <c r="O459">
        <f t="shared" si="72"/>
        <v>1984</v>
      </c>
      <c r="P459">
        <f t="shared" si="73"/>
        <v>5</v>
      </c>
      <c r="Q459" s="1">
        <v>30803</v>
      </c>
      <c r="R459" s="18">
        <f t="shared" si="74"/>
        <v>198405</v>
      </c>
      <c r="S459" s="1" t="str">
        <f t="shared" si="75"/>
        <v>Wet</v>
      </c>
      <c r="T459" s="2">
        <v>0</v>
      </c>
      <c r="U459" s="63">
        <f t="shared" ref="U459:U522" si="79">IF(P459=9,INDEX($I$11:$I$58,MATCH(O459,$A$11:$A$58,0)),0)</f>
        <v>0</v>
      </c>
      <c r="V459" s="70">
        <f t="shared" si="76"/>
        <v>8915.5596755839197</v>
      </c>
      <c r="W459" s="63">
        <f t="shared" si="77"/>
        <v>35.728408807656024</v>
      </c>
      <c r="X459" s="63">
        <f t="shared" si="78"/>
        <v>0</v>
      </c>
      <c r="Y459" s="70">
        <f>X459*INDEX('WMC Loss McConaughy-GI'!$B$54:$D$65,MATCH('Score Analysis'!P459,'WMC Loss McConaughy-GI'!$E$54:$E$65,0),MATCH('Score Analysis'!S459,'WMC Loss McConaughy-GI'!$B$53:$D$53,0))</f>
        <v>0</v>
      </c>
    </row>
    <row r="460" spans="15:25" x14ac:dyDescent="0.55000000000000004">
      <c r="O460">
        <f t="shared" ref="O460:O523" si="80">YEAR(Q460)</f>
        <v>1984</v>
      </c>
      <c r="P460">
        <f t="shared" ref="P460:P523" si="81">MONTH(Q460)</f>
        <v>6</v>
      </c>
      <c r="Q460" s="1">
        <v>30834</v>
      </c>
      <c r="R460" s="18">
        <f t="shared" ref="R460:R523" si="82">YEAR(Q460)*100+MONTH(Q460)</f>
        <v>198406</v>
      </c>
      <c r="S460" s="1" t="str">
        <f t="shared" ref="S460:S523" si="83">INDEX($B$11:$B$58,MATCH(O460,$A$11:$A$59,0))</f>
        <v>Wet</v>
      </c>
      <c r="T460" s="2">
        <v>0</v>
      </c>
      <c r="U460" s="63">
        <f t="shared" si="79"/>
        <v>0</v>
      </c>
      <c r="V460" s="70">
        <f t="shared" si="76"/>
        <v>8879.8312667762639</v>
      </c>
      <c r="W460" s="63">
        <f t="shared" si="77"/>
        <v>38.973031722629315</v>
      </c>
      <c r="X460" s="63">
        <f t="shared" si="78"/>
        <v>0</v>
      </c>
      <c r="Y460" s="70">
        <f>X460*INDEX('WMC Loss McConaughy-GI'!$B$54:$D$65,MATCH('Score Analysis'!P460,'WMC Loss McConaughy-GI'!$E$54:$E$65,0),MATCH('Score Analysis'!S460,'WMC Loss McConaughy-GI'!$B$53:$D$53,0))</f>
        <v>0</v>
      </c>
    </row>
    <row r="461" spans="15:25" x14ac:dyDescent="0.55000000000000004">
      <c r="O461">
        <f t="shared" si="80"/>
        <v>1984</v>
      </c>
      <c r="P461">
        <f t="shared" si="81"/>
        <v>7</v>
      </c>
      <c r="Q461" s="1">
        <v>30864</v>
      </c>
      <c r="R461" s="18">
        <f t="shared" si="82"/>
        <v>198407</v>
      </c>
      <c r="S461" s="1" t="str">
        <f t="shared" si="83"/>
        <v>Wet</v>
      </c>
      <c r="T461" s="2">
        <v>0</v>
      </c>
      <c r="U461" s="63">
        <f t="shared" si="79"/>
        <v>0</v>
      </c>
      <c r="V461" s="70">
        <f t="shared" ref="V461:V524" si="84">V460+U461-W460-X460</f>
        <v>8840.8582350536344</v>
      </c>
      <c r="W461" s="63">
        <f t="shared" si="77"/>
        <v>69.354767185879979</v>
      </c>
      <c r="X461" s="63">
        <f t="shared" si="78"/>
        <v>0</v>
      </c>
      <c r="Y461" s="70">
        <f>X461*INDEX('WMC Loss McConaughy-GI'!$B$54:$D$65,MATCH('Score Analysis'!P461,'WMC Loss McConaughy-GI'!$E$54:$E$65,0),MATCH('Score Analysis'!S461,'WMC Loss McConaughy-GI'!$B$53:$D$53,0))</f>
        <v>0</v>
      </c>
    </row>
    <row r="462" spans="15:25" x14ac:dyDescent="0.55000000000000004">
      <c r="O462">
        <f t="shared" si="80"/>
        <v>1984</v>
      </c>
      <c r="P462">
        <f t="shared" si="81"/>
        <v>8</v>
      </c>
      <c r="Q462" s="1">
        <v>30895</v>
      </c>
      <c r="R462" s="18">
        <f t="shared" si="82"/>
        <v>198408</v>
      </c>
      <c r="S462" s="1" t="str">
        <f t="shared" si="83"/>
        <v>Wet</v>
      </c>
      <c r="T462" s="2">
        <v>24000</v>
      </c>
      <c r="U462" s="63">
        <f t="shared" si="79"/>
        <v>0</v>
      </c>
      <c r="V462" s="70">
        <f t="shared" si="84"/>
        <v>8771.5034678677548</v>
      </c>
      <c r="W462" s="63">
        <f t="shared" si="77"/>
        <v>0</v>
      </c>
      <c r="X462" s="63">
        <f t="shared" si="78"/>
        <v>8771.5034678677548</v>
      </c>
      <c r="Y462" s="70">
        <f>X462*INDEX('WMC Loss McConaughy-GI'!$B$54:$D$65,MATCH('Score Analysis'!P462,'WMC Loss McConaughy-GI'!$E$54:$E$65,0),MATCH('Score Analysis'!S462,'WMC Loss McConaughy-GI'!$B$53:$D$53,0))</f>
        <v>7385.5618733972451</v>
      </c>
    </row>
    <row r="463" spans="15:25" x14ac:dyDescent="0.55000000000000004">
      <c r="O463">
        <f t="shared" si="80"/>
        <v>1984</v>
      </c>
      <c r="P463">
        <f t="shared" si="81"/>
        <v>9</v>
      </c>
      <c r="Q463" s="1">
        <v>30926</v>
      </c>
      <c r="R463" s="18">
        <f t="shared" si="82"/>
        <v>198409</v>
      </c>
      <c r="S463" s="1" t="str">
        <f t="shared" si="83"/>
        <v>Wet</v>
      </c>
      <c r="T463" s="2">
        <v>0</v>
      </c>
      <c r="U463" s="63">
        <f t="shared" si="79"/>
        <v>9059.096123934085</v>
      </c>
      <c r="V463" s="70">
        <f t="shared" si="84"/>
        <v>9059.0961239340832</v>
      </c>
      <c r="W463" s="63">
        <f t="shared" si="77"/>
        <v>34.363429150938934</v>
      </c>
      <c r="X463" s="63">
        <f t="shared" si="78"/>
        <v>0</v>
      </c>
      <c r="Y463" s="70">
        <f>X463*INDEX('WMC Loss McConaughy-GI'!$B$54:$D$65,MATCH('Score Analysis'!P463,'WMC Loss McConaughy-GI'!$E$54:$E$65,0),MATCH('Score Analysis'!S463,'WMC Loss McConaughy-GI'!$B$53:$D$53,0))</f>
        <v>0</v>
      </c>
    </row>
    <row r="464" spans="15:25" x14ac:dyDescent="0.55000000000000004">
      <c r="O464">
        <f t="shared" si="80"/>
        <v>1984</v>
      </c>
      <c r="P464">
        <f t="shared" si="81"/>
        <v>10</v>
      </c>
      <c r="Q464" s="1">
        <v>30956</v>
      </c>
      <c r="R464" s="18">
        <f t="shared" si="82"/>
        <v>198410</v>
      </c>
      <c r="S464" s="1" t="str">
        <f t="shared" si="83"/>
        <v>Wet</v>
      </c>
      <c r="T464" s="2">
        <v>0</v>
      </c>
      <c r="U464" s="63">
        <f t="shared" si="79"/>
        <v>0</v>
      </c>
      <c r="V464" s="70">
        <f t="shared" si="84"/>
        <v>9024.7326947831443</v>
      </c>
      <c r="W464" s="63">
        <f t="shared" si="77"/>
        <v>20.278902261810906</v>
      </c>
      <c r="X464" s="63">
        <f t="shared" si="78"/>
        <v>0</v>
      </c>
      <c r="Y464" s="70">
        <f>X464*INDEX('WMC Loss McConaughy-GI'!$B$54:$D$65,MATCH('Score Analysis'!P464,'WMC Loss McConaughy-GI'!$E$54:$E$65,0),MATCH('Score Analysis'!S464,'WMC Loss McConaughy-GI'!$B$53:$D$53,0))</f>
        <v>0</v>
      </c>
    </row>
    <row r="465" spans="15:25" x14ac:dyDescent="0.55000000000000004">
      <c r="O465">
        <f t="shared" si="80"/>
        <v>1984</v>
      </c>
      <c r="P465">
        <f t="shared" si="81"/>
        <v>11</v>
      </c>
      <c r="Q465" s="1">
        <v>30987</v>
      </c>
      <c r="R465" s="18">
        <f t="shared" si="82"/>
        <v>198411</v>
      </c>
      <c r="S465" s="1" t="str">
        <f t="shared" si="83"/>
        <v>Wet</v>
      </c>
      <c r="T465" s="2">
        <v>0</v>
      </c>
      <c r="U465" s="63">
        <f t="shared" si="79"/>
        <v>0</v>
      </c>
      <c r="V465" s="70">
        <f t="shared" si="84"/>
        <v>9004.4537925213335</v>
      </c>
      <c r="W465" s="63">
        <f t="shared" si="77"/>
        <v>9.2116999038314482</v>
      </c>
      <c r="X465" s="63">
        <f t="shared" si="78"/>
        <v>0</v>
      </c>
      <c r="Y465" s="70">
        <f>X465*INDEX('WMC Loss McConaughy-GI'!$B$54:$D$65,MATCH('Score Analysis'!P465,'WMC Loss McConaughy-GI'!$E$54:$E$65,0),MATCH('Score Analysis'!S465,'WMC Loss McConaughy-GI'!$B$53:$D$53,0))</f>
        <v>0</v>
      </c>
    </row>
    <row r="466" spans="15:25" x14ac:dyDescent="0.55000000000000004">
      <c r="O466">
        <f t="shared" si="80"/>
        <v>1984</v>
      </c>
      <c r="P466">
        <f t="shared" si="81"/>
        <v>12</v>
      </c>
      <c r="Q466" s="1">
        <v>31017</v>
      </c>
      <c r="R466" s="18">
        <f t="shared" si="82"/>
        <v>198412</v>
      </c>
      <c r="S466" s="1" t="str">
        <f t="shared" si="83"/>
        <v>Wet</v>
      </c>
      <c r="T466" s="2">
        <v>0</v>
      </c>
      <c r="U466" s="63">
        <f t="shared" si="79"/>
        <v>0</v>
      </c>
      <c r="V466" s="70">
        <f t="shared" si="84"/>
        <v>8995.2420926175018</v>
      </c>
      <c r="W466" s="63">
        <f t="shared" si="77"/>
        <v>2.5188183631111016</v>
      </c>
      <c r="X466" s="63">
        <f t="shared" si="78"/>
        <v>0</v>
      </c>
      <c r="Y466" s="70">
        <f>X466*INDEX('WMC Loss McConaughy-GI'!$B$54:$D$65,MATCH('Score Analysis'!P466,'WMC Loss McConaughy-GI'!$E$54:$E$65,0),MATCH('Score Analysis'!S466,'WMC Loss McConaughy-GI'!$B$53:$D$53,0))</f>
        <v>0</v>
      </c>
    </row>
    <row r="467" spans="15:25" x14ac:dyDescent="0.55000000000000004">
      <c r="O467">
        <f t="shared" si="80"/>
        <v>1985</v>
      </c>
      <c r="P467">
        <f t="shared" si="81"/>
        <v>1</v>
      </c>
      <c r="Q467" s="1">
        <v>31048</v>
      </c>
      <c r="R467" s="18">
        <f t="shared" si="82"/>
        <v>198501</v>
      </c>
      <c r="S467" s="1" t="str">
        <f t="shared" si="83"/>
        <v>Wet</v>
      </c>
      <c r="T467" s="2">
        <v>0</v>
      </c>
      <c r="U467" s="63">
        <f t="shared" si="79"/>
        <v>0</v>
      </c>
      <c r="V467" s="70">
        <f t="shared" si="84"/>
        <v>8992.7232742543911</v>
      </c>
      <c r="W467" s="63">
        <f t="shared" si="77"/>
        <v>5.6944322074858613</v>
      </c>
      <c r="X467" s="63">
        <f t="shared" si="78"/>
        <v>0</v>
      </c>
      <c r="Y467" s="70">
        <f>X467*INDEX('WMC Loss McConaughy-GI'!$B$54:$D$65,MATCH('Score Analysis'!P467,'WMC Loss McConaughy-GI'!$E$54:$E$65,0),MATCH('Score Analysis'!S467,'WMC Loss McConaughy-GI'!$B$53:$D$53,0))</f>
        <v>0</v>
      </c>
    </row>
    <row r="468" spans="15:25" x14ac:dyDescent="0.55000000000000004">
      <c r="O468">
        <f t="shared" si="80"/>
        <v>1985</v>
      </c>
      <c r="P468">
        <f t="shared" si="81"/>
        <v>2</v>
      </c>
      <c r="Q468" s="1">
        <v>31079</v>
      </c>
      <c r="R468" s="18">
        <f t="shared" si="82"/>
        <v>198502</v>
      </c>
      <c r="S468" s="1" t="str">
        <f t="shared" si="83"/>
        <v>Wet</v>
      </c>
      <c r="T468" s="2">
        <v>0</v>
      </c>
      <c r="U468" s="63">
        <f t="shared" si="79"/>
        <v>0</v>
      </c>
      <c r="V468" s="70">
        <f t="shared" si="84"/>
        <v>8987.028842046906</v>
      </c>
      <c r="W468" s="63">
        <f t="shared" ref="W468:W531" si="85">(V468-X468)*INDEX($M$12:$M$23,MATCH(P468,$K$12:$K$23,0))</f>
        <v>19.046769880428499</v>
      </c>
      <c r="X468" s="63">
        <f t="shared" ref="X468:X531" si="86">IF(OR(P468&lt;3,P468&gt;8),0,IF(T468&gt;0,MIN(V468,T468),0))</f>
        <v>0</v>
      </c>
      <c r="Y468" s="70">
        <f>X468*INDEX('WMC Loss McConaughy-GI'!$B$54:$D$65,MATCH('Score Analysis'!P468,'WMC Loss McConaughy-GI'!$E$54:$E$65,0),MATCH('Score Analysis'!S468,'WMC Loss McConaughy-GI'!$B$53:$D$53,0))</f>
        <v>0</v>
      </c>
    </row>
    <row r="469" spans="15:25" x14ac:dyDescent="0.55000000000000004">
      <c r="O469">
        <f t="shared" si="80"/>
        <v>1985</v>
      </c>
      <c r="P469">
        <f t="shared" si="81"/>
        <v>3</v>
      </c>
      <c r="Q469" s="1">
        <v>31107</v>
      </c>
      <c r="R469" s="18">
        <f t="shared" si="82"/>
        <v>198503</v>
      </c>
      <c r="S469" s="1" t="str">
        <f t="shared" si="83"/>
        <v>Wet</v>
      </c>
      <c r="T469" s="2">
        <v>0</v>
      </c>
      <c r="U469" s="63">
        <f t="shared" si="79"/>
        <v>0</v>
      </c>
      <c r="V469" s="70">
        <f t="shared" si="84"/>
        <v>8967.9820721664782</v>
      </c>
      <c r="W469" s="63">
        <f t="shared" si="85"/>
        <v>20.418940965224081</v>
      </c>
      <c r="X469" s="63">
        <f t="shared" si="86"/>
        <v>0</v>
      </c>
      <c r="Y469" s="70">
        <f>X469*INDEX('WMC Loss McConaughy-GI'!$B$54:$D$65,MATCH('Score Analysis'!P469,'WMC Loss McConaughy-GI'!$E$54:$E$65,0),MATCH('Score Analysis'!S469,'WMC Loss McConaughy-GI'!$B$53:$D$53,0))</f>
        <v>0</v>
      </c>
    </row>
    <row r="470" spans="15:25" x14ac:dyDescent="0.55000000000000004">
      <c r="O470">
        <f t="shared" si="80"/>
        <v>1985</v>
      </c>
      <c r="P470">
        <f t="shared" si="81"/>
        <v>4</v>
      </c>
      <c r="Q470" s="1">
        <v>31138</v>
      </c>
      <c r="R470" s="18">
        <f t="shared" si="82"/>
        <v>198504</v>
      </c>
      <c r="S470" s="1" t="str">
        <f t="shared" si="83"/>
        <v>Wet</v>
      </c>
      <c r="T470" s="2">
        <v>0</v>
      </c>
      <c r="U470" s="63">
        <f t="shared" si="79"/>
        <v>0</v>
      </c>
      <c r="V470" s="70">
        <f t="shared" si="84"/>
        <v>8947.5631312012538</v>
      </c>
      <c r="W470" s="63">
        <f t="shared" si="85"/>
        <v>32.003455617336307</v>
      </c>
      <c r="X470" s="63">
        <f t="shared" si="86"/>
        <v>0</v>
      </c>
      <c r="Y470" s="70">
        <f>X470*INDEX('WMC Loss McConaughy-GI'!$B$54:$D$65,MATCH('Score Analysis'!P470,'WMC Loss McConaughy-GI'!$E$54:$E$65,0),MATCH('Score Analysis'!S470,'WMC Loss McConaughy-GI'!$B$53:$D$53,0))</f>
        <v>0</v>
      </c>
    </row>
    <row r="471" spans="15:25" x14ac:dyDescent="0.55000000000000004">
      <c r="O471">
        <f t="shared" si="80"/>
        <v>1985</v>
      </c>
      <c r="P471">
        <f t="shared" si="81"/>
        <v>5</v>
      </c>
      <c r="Q471" s="1">
        <v>31168</v>
      </c>
      <c r="R471" s="18">
        <f t="shared" si="82"/>
        <v>198505</v>
      </c>
      <c r="S471" s="1" t="str">
        <f t="shared" si="83"/>
        <v>Wet</v>
      </c>
      <c r="T471" s="2">
        <v>16700.000000000018</v>
      </c>
      <c r="U471" s="63">
        <f t="shared" si="79"/>
        <v>0</v>
      </c>
      <c r="V471" s="70">
        <f t="shared" si="84"/>
        <v>8915.5596755839179</v>
      </c>
      <c r="W471" s="63">
        <f t="shared" si="85"/>
        <v>0</v>
      </c>
      <c r="X471" s="63">
        <f t="shared" si="86"/>
        <v>8915.5596755839179</v>
      </c>
      <c r="Y471" s="70">
        <f>X471*INDEX('WMC Loss McConaughy-GI'!$B$54:$D$65,MATCH('Score Analysis'!P471,'WMC Loss McConaughy-GI'!$E$54:$E$65,0),MATCH('Score Analysis'!S471,'WMC Loss McConaughy-GI'!$B$53:$D$53,0))</f>
        <v>8123.358252140647</v>
      </c>
    </row>
    <row r="472" spans="15:25" x14ac:dyDescent="0.55000000000000004">
      <c r="O472">
        <f t="shared" si="80"/>
        <v>1985</v>
      </c>
      <c r="P472">
        <f t="shared" si="81"/>
        <v>6</v>
      </c>
      <c r="Q472" s="1">
        <v>31199</v>
      </c>
      <c r="R472" s="18">
        <f t="shared" si="82"/>
        <v>198506</v>
      </c>
      <c r="S472" s="1" t="str">
        <f t="shared" si="83"/>
        <v>Wet</v>
      </c>
      <c r="T472" s="2">
        <v>38999.999999999985</v>
      </c>
      <c r="U472" s="63">
        <f t="shared" si="79"/>
        <v>0</v>
      </c>
      <c r="V472" s="70">
        <f t="shared" si="84"/>
        <v>0</v>
      </c>
      <c r="W472" s="63">
        <f t="shared" si="85"/>
        <v>0</v>
      </c>
      <c r="X472" s="63">
        <f t="shared" si="86"/>
        <v>0</v>
      </c>
      <c r="Y472" s="70">
        <f>X472*INDEX('WMC Loss McConaughy-GI'!$B$54:$D$65,MATCH('Score Analysis'!P472,'WMC Loss McConaughy-GI'!$E$54:$E$65,0),MATCH('Score Analysis'!S472,'WMC Loss McConaughy-GI'!$B$53:$D$53,0))</f>
        <v>0</v>
      </c>
    </row>
    <row r="473" spans="15:25" x14ac:dyDescent="0.55000000000000004">
      <c r="O473">
        <f t="shared" si="80"/>
        <v>1985</v>
      </c>
      <c r="P473">
        <f t="shared" si="81"/>
        <v>7</v>
      </c>
      <c r="Q473" s="1">
        <v>31229</v>
      </c>
      <c r="R473" s="18">
        <f t="shared" si="82"/>
        <v>198507</v>
      </c>
      <c r="S473" s="1" t="str">
        <f t="shared" si="83"/>
        <v>Wet</v>
      </c>
      <c r="T473" s="2">
        <v>25299.999999999996</v>
      </c>
      <c r="U473" s="63">
        <f t="shared" si="79"/>
        <v>0</v>
      </c>
      <c r="V473" s="70">
        <f t="shared" si="84"/>
        <v>0</v>
      </c>
      <c r="W473" s="63">
        <f t="shared" si="85"/>
        <v>0</v>
      </c>
      <c r="X473" s="63">
        <f t="shared" si="86"/>
        <v>0</v>
      </c>
      <c r="Y473" s="70">
        <f>X473*INDEX('WMC Loss McConaughy-GI'!$B$54:$D$65,MATCH('Score Analysis'!P473,'WMC Loss McConaughy-GI'!$E$54:$E$65,0),MATCH('Score Analysis'!S473,'WMC Loss McConaughy-GI'!$B$53:$D$53,0))</f>
        <v>0</v>
      </c>
    </row>
    <row r="474" spans="15:25" x14ac:dyDescent="0.55000000000000004">
      <c r="O474">
        <f t="shared" si="80"/>
        <v>1985</v>
      </c>
      <c r="P474">
        <f t="shared" si="81"/>
        <v>8</v>
      </c>
      <c r="Q474" s="1">
        <v>31260</v>
      </c>
      <c r="R474" s="18">
        <f t="shared" si="82"/>
        <v>198508</v>
      </c>
      <c r="S474" s="1" t="str">
        <f t="shared" si="83"/>
        <v>Wet</v>
      </c>
      <c r="T474" s="2">
        <v>27299.999999999996</v>
      </c>
      <c r="U474" s="63">
        <f t="shared" si="79"/>
        <v>0</v>
      </c>
      <c r="V474" s="70">
        <f t="shared" si="84"/>
        <v>0</v>
      </c>
      <c r="W474" s="63">
        <f t="shared" si="85"/>
        <v>0</v>
      </c>
      <c r="X474" s="63">
        <f t="shared" si="86"/>
        <v>0</v>
      </c>
      <c r="Y474" s="70">
        <f>X474*INDEX('WMC Loss McConaughy-GI'!$B$54:$D$65,MATCH('Score Analysis'!P474,'WMC Loss McConaughy-GI'!$E$54:$E$65,0),MATCH('Score Analysis'!S474,'WMC Loss McConaughy-GI'!$B$53:$D$53,0))</f>
        <v>0</v>
      </c>
    </row>
    <row r="475" spans="15:25" x14ac:dyDescent="0.55000000000000004">
      <c r="O475">
        <f t="shared" si="80"/>
        <v>1985</v>
      </c>
      <c r="P475">
        <f t="shared" si="81"/>
        <v>9</v>
      </c>
      <c r="Q475" s="1">
        <v>31291</v>
      </c>
      <c r="R475" s="18">
        <f t="shared" si="82"/>
        <v>198509</v>
      </c>
      <c r="S475" s="1" t="str">
        <f t="shared" si="83"/>
        <v>Wet</v>
      </c>
      <c r="T475" s="2">
        <v>0</v>
      </c>
      <c r="U475" s="63">
        <f t="shared" si="79"/>
        <v>9059.096123934085</v>
      </c>
      <c r="V475" s="70">
        <f t="shared" si="84"/>
        <v>9059.096123934085</v>
      </c>
      <c r="W475" s="63">
        <f t="shared" si="85"/>
        <v>34.363429150938941</v>
      </c>
      <c r="X475" s="63">
        <f t="shared" si="86"/>
        <v>0</v>
      </c>
      <c r="Y475" s="70">
        <f>X475*INDEX('WMC Loss McConaughy-GI'!$B$54:$D$65,MATCH('Score Analysis'!P475,'WMC Loss McConaughy-GI'!$E$54:$E$65,0),MATCH('Score Analysis'!S475,'WMC Loss McConaughy-GI'!$B$53:$D$53,0))</f>
        <v>0</v>
      </c>
    </row>
    <row r="476" spans="15:25" x14ac:dyDescent="0.55000000000000004">
      <c r="O476">
        <f t="shared" si="80"/>
        <v>1985</v>
      </c>
      <c r="P476">
        <f t="shared" si="81"/>
        <v>10</v>
      </c>
      <c r="Q476" s="1">
        <v>31321</v>
      </c>
      <c r="R476" s="18">
        <f t="shared" si="82"/>
        <v>198510</v>
      </c>
      <c r="S476" s="1" t="str">
        <f t="shared" si="83"/>
        <v>Wet</v>
      </c>
      <c r="T476" s="2">
        <v>5699.9999999999891</v>
      </c>
      <c r="U476" s="63">
        <f t="shared" si="79"/>
        <v>0</v>
      </c>
      <c r="V476" s="70">
        <f t="shared" si="84"/>
        <v>9024.7326947831461</v>
      </c>
      <c r="W476" s="63">
        <f t="shared" si="85"/>
        <v>20.278902261810909</v>
      </c>
      <c r="X476" s="63">
        <f t="shared" si="86"/>
        <v>0</v>
      </c>
      <c r="Y476" s="70">
        <f>X476*INDEX('WMC Loss McConaughy-GI'!$B$54:$D$65,MATCH('Score Analysis'!P476,'WMC Loss McConaughy-GI'!$E$54:$E$65,0),MATCH('Score Analysis'!S476,'WMC Loss McConaughy-GI'!$B$53:$D$53,0))</f>
        <v>0</v>
      </c>
    </row>
    <row r="477" spans="15:25" x14ac:dyDescent="0.55000000000000004">
      <c r="O477">
        <f t="shared" si="80"/>
        <v>1985</v>
      </c>
      <c r="P477">
        <f t="shared" si="81"/>
        <v>11</v>
      </c>
      <c r="Q477" s="1">
        <v>31352</v>
      </c>
      <c r="R477" s="18">
        <f t="shared" si="82"/>
        <v>198511</v>
      </c>
      <c r="S477" s="1" t="str">
        <f t="shared" si="83"/>
        <v>Wet</v>
      </c>
      <c r="T477" s="2">
        <v>6000</v>
      </c>
      <c r="U477" s="63">
        <f t="shared" si="79"/>
        <v>0</v>
      </c>
      <c r="V477" s="70">
        <f t="shared" si="84"/>
        <v>9004.4537925213353</v>
      </c>
      <c r="W477" s="63">
        <f t="shared" si="85"/>
        <v>9.21169990383145</v>
      </c>
      <c r="X477" s="63">
        <f t="shared" si="86"/>
        <v>0</v>
      </c>
      <c r="Y477" s="70">
        <f>X477*INDEX('WMC Loss McConaughy-GI'!$B$54:$D$65,MATCH('Score Analysis'!P477,'WMC Loss McConaughy-GI'!$E$54:$E$65,0),MATCH('Score Analysis'!S477,'WMC Loss McConaughy-GI'!$B$53:$D$53,0))</f>
        <v>0</v>
      </c>
    </row>
    <row r="478" spans="15:25" x14ac:dyDescent="0.55000000000000004">
      <c r="O478">
        <f t="shared" si="80"/>
        <v>1985</v>
      </c>
      <c r="P478">
        <f t="shared" si="81"/>
        <v>12</v>
      </c>
      <c r="Q478" s="1">
        <v>31382</v>
      </c>
      <c r="R478" s="18">
        <f t="shared" si="82"/>
        <v>198512</v>
      </c>
      <c r="S478" s="1" t="str">
        <f t="shared" si="83"/>
        <v>Wet</v>
      </c>
      <c r="T478" s="2">
        <v>0</v>
      </c>
      <c r="U478" s="63">
        <f t="shared" si="79"/>
        <v>0</v>
      </c>
      <c r="V478" s="70">
        <f t="shared" si="84"/>
        <v>8995.2420926175037</v>
      </c>
      <c r="W478" s="63">
        <f t="shared" si="85"/>
        <v>2.5188183631111021</v>
      </c>
      <c r="X478" s="63">
        <f t="shared" si="86"/>
        <v>0</v>
      </c>
      <c r="Y478" s="70">
        <f>X478*INDEX('WMC Loss McConaughy-GI'!$B$54:$D$65,MATCH('Score Analysis'!P478,'WMC Loss McConaughy-GI'!$E$54:$E$65,0),MATCH('Score Analysis'!S478,'WMC Loss McConaughy-GI'!$B$53:$D$53,0))</f>
        <v>0</v>
      </c>
    </row>
    <row r="479" spans="15:25" x14ac:dyDescent="0.55000000000000004">
      <c r="O479">
        <f t="shared" si="80"/>
        <v>1986</v>
      </c>
      <c r="P479">
        <f t="shared" si="81"/>
        <v>1</v>
      </c>
      <c r="Q479" s="1">
        <v>31413</v>
      </c>
      <c r="R479" s="18">
        <f t="shared" si="82"/>
        <v>198601</v>
      </c>
      <c r="S479" s="1" t="str">
        <f t="shared" si="83"/>
        <v>Wet</v>
      </c>
      <c r="T479" s="2">
        <v>0</v>
      </c>
      <c r="U479" s="63">
        <f t="shared" si="79"/>
        <v>0</v>
      </c>
      <c r="V479" s="70">
        <f t="shared" si="84"/>
        <v>8992.7232742543929</v>
      </c>
      <c r="W479" s="63">
        <f t="shared" si="85"/>
        <v>5.6944322074858622</v>
      </c>
      <c r="X479" s="63">
        <f t="shared" si="86"/>
        <v>0</v>
      </c>
      <c r="Y479" s="70">
        <f>X479*INDEX('WMC Loss McConaughy-GI'!$B$54:$D$65,MATCH('Score Analysis'!P479,'WMC Loss McConaughy-GI'!$E$54:$E$65,0),MATCH('Score Analysis'!S479,'WMC Loss McConaughy-GI'!$B$53:$D$53,0))</f>
        <v>0</v>
      </c>
    </row>
    <row r="480" spans="15:25" x14ac:dyDescent="0.55000000000000004">
      <c r="O480">
        <f t="shared" si="80"/>
        <v>1986</v>
      </c>
      <c r="P480">
        <f t="shared" si="81"/>
        <v>2</v>
      </c>
      <c r="Q480" s="1">
        <v>31444</v>
      </c>
      <c r="R480" s="18">
        <f t="shared" si="82"/>
        <v>198602</v>
      </c>
      <c r="S480" s="1" t="str">
        <f t="shared" si="83"/>
        <v>Wet</v>
      </c>
      <c r="T480" s="2">
        <v>0</v>
      </c>
      <c r="U480" s="63">
        <f t="shared" si="79"/>
        <v>0</v>
      </c>
      <c r="V480" s="70">
        <f t="shared" si="84"/>
        <v>8987.0288420469078</v>
      </c>
      <c r="W480" s="63">
        <f t="shared" si="85"/>
        <v>19.046769880428503</v>
      </c>
      <c r="X480" s="63">
        <f t="shared" si="86"/>
        <v>0</v>
      </c>
      <c r="Y480" s="70">
        <f>X480*INDEX('WMC Loss McConaughy-GI'!$B$54:$D$65,MATCH('Score Analysis'!P480,'WMC Loss McConaughy-GI'!$E$54:$E$65,0),MATCH('Score Analysis'!S480,'WMC Loss McConaughy-GI'!$B$53:$D$53,0))</f>
        <v>0</v>
      </c>
    </row>
    <row r="481" spans="15:25" x14ac:dyDescent="0.55000000000000004">
      <c r="O481">
        <f t="shared" si="80"/>
        <v>1986</v>
      </c>
      <c r="P481">
        <f t="shared" si="81"/>
        <v>3</v>
      </c>
      <c r="Q481" s="1">
        <v>31472</v>
      </c>
      <c r="R481" s="18">
        <f t="shared" si="82"/>
        <v>198603</v>
      </c>
      <c r="S481" s="1" t="str">
        <f t="shared" si="83"/>
        <v>Wet</v>
      </c>
      <c r="T481" s="2">
        <v>9699.9999999999891</v>
      </c>
      <c r="U481" s="63">
        <f t="shared" si="79"/>
        <v>0</v>
      </c>
      <c r="V481" s="70">
        <f t="shared" si="84"/>
        <v>8967.9820721664801</v>
      </c>
      <c r="W481" s="63">
        <f t="shared" si="85"/>
        <v>0</v>
      </c>
      <c r="X481" s="63">
        <f t="shared" si="86"/>
        <v>8967.9820721664801</v>
      </c>
      <c r="Y481" s="70">
        <f>X481*INDEX('WMC Loss McConaughy-GI'!$B$54:$D$65,MATCH('Score Analysis'!P481,'WMC Loss McConaughy-GI'!$E$54:$E$65,0),MATCH('Score Analysis'!S481,'WMC Loss McConaughy-GI'!$B$53:$D$53,0))</f>
        <v>8516.2145162644083</v>
      </c>
    </row>
    <row r="482" spans="15:25" x14ac:dyDescent="0.55000000000000004">
      <c r="O482">
        <f t="shared" si="80"/>
        <v>1986</v>
      </c>
      <c r="P482">
        <f t="shared" si="81"/>
        <v>4</v>
      </c>
      <c r="Q482" s="1">
        <v>31503</v>
      </c>
      <c r="R482" s="18">
        <f t="shared" si="82"/>
        <v>198604</v>
      </c>
      <c r="S482" s="1" t="str">
        <f t="shared" si="83"/>
        <v>Wet</v>
      </c>
      <c r="T482" s="2">
        <v>0</v>
      </c>
      <c r="U482" s="63">
        <f t="shared" si="79"/>
        <v>0</v>
      </c>
      <c r="V482" s="70">
        <f t="shared" si="84"/>
        <v>0</v>
      </c>
      <c r="W482" s="63">
        <f t="shared" si="85"/>
        <v>0</v>
      </c>
      <c r="X482" s="63">
        <f t="shared" si="86"/>
        <v>0</v>
      </c>
      <c r="Y482" s="70">
        <f>X482*INDEX('WMC Loss McConaughy-GI'!$B$54:$D$65,MATCH('Score Analysis'!P482,'WMC Loss McConaughy-GI'!$E$54:$E$65,0),MATCH('Score Analysis'!S482,'WMC Loss McConaughy-GI'!$B$53:$D$53,0))</f>
        <v>0</v>
      </c>
    </row>
    <row r="483" spans="15:25" x14ac:dyDescent="0.55000000000000004">
      <c r="O483">
        <f t="shared" si="80"/>
        <v>1986</v>
      </c>
      <c r="P483">
        <f t="shared" si="81"/>
        <v>5</v>
      </c>
      <c r="Q483" s="1">
        <v>31533</v>
      </c>
      <c r="R483" s="18">
        <f t="shared" si="82"/>
        <v>198605</v>
      </c>
      <c r="S483" s="1" t="str">
        <f t="shared" si="83"/>
        <v>Wet</v>
      </c>
      <c r="T483" s="2">
        <v>0</v>
      </c>
      <c r="U483" s="63">
        <f t="shared" si="79"/>
        <v>0</v>
      </c>
      <c r="V483" s="70">
        <f t="shared" si="84"/>
        <v>0</v>
      </c>
      <c r="W483" s="63">
        <f t="shared" si="85"/>
        <v>0</v>
      </c>
      <c r="X483" s="63">
        <f t="shared" si="86"/>
        <v>0</v>
      </c>
      <c r="Y483" s="70">
        <f>X483*INDEX('WMC Loss McConaughy-GI'!$B$54:$D$65,MATCH('Score Analysis'!P483,'WMC Loss McConaughy-GI'!$E$54:$E$65,0),MATCH('Score Analysis'!S483,'WMC Loss McConaughy-GI'!$B$53:$D$53,0))</f>
        <v>0</v>
      </c>
    </row>
    <row r="484" spans="15:25" x14ac:dyDescent="0.55000000000000004">
      <c r="O484">
        <f t="shared" si="80"/>
        <v>1986</v>
      </c>
      <c r="P484">
        <f t="shared" si="81"/>
        <v>6</v>
      </c>
      <c r="Q484" s="1">
        <v>31564</v>
      </c>
      <c r="R484" s="18">
        <f t="shared" si="82"/>
        <v>198606</v>
      </c>
      <c r="S484" s="1" t="str">
        <f t="shared" si="83"/>
        <v>Wet</v>
      </c>
      <c r="T484" s="2">
        <v>0</v>
      </c>
      <c r="U484" s="63">
        <f t="shared" si="79"/>
        <v>0</v>
      </c>
      <c r="V484" s="70">
        <f t="shared" si="84"/>
        <v>0</v>
      </c>
      <c r="W484" s="63">
        <f t="shared" si="85"/>
        <v>0</v>
      </c>
      <c r="X484" s="63">
        <f t="shared" si="86"/>
        <v>0</v>
      </c>
      <c r="Y484" s="70">
        <f>X484*INDEX('WMC Loss McConaughy-GI'!$B$54:$D$65,MATCH('Score Analysis'!P484,'WMC Loss McConaughy-GI'!$E$54:$E$65,0),MATCH('Score Analysis'!S484,'WMC Loss McConaughy-GI'!$B$53:$D$53,0))</f>
        <v>0</v>
      </c>
    </row>
    <row r="485" spans="15:25" x14ac:dyDescent="0.55000000000000004">
      <c r="O485">
        <f t="shared" si="80"/>
        <v>1986</v>
      </c>
      <c r="P485">
        <f t="shared" si="81"/>
        <v>7</v>
      </c>
      <c r="Q485" s="1">
        <v>31594</v>
      </c>
      <c r="R485" s="18">
        <f t="shared" si="82"/>
        <v>198607</v>
      </c>
      <c r="S485" s="1" t="str">
        <f t="shared" si="83"/>
        <v>Wet</v>
      </c>
      <c r="T485" s="2">
        <v>18699.999999999996</v>
      </c>
      <c r="U485" s="63">
        <f t="shared" si="79"/>
        <v>0</v>
      </c>
      <c r="V485" s="70">
        <f t="shared" si="84"/>
        <v>0</v>
      </c>
      <c r="W485" s="63">
        <f t="shared" si="85"/>
        <v>0</v>
      </c>
      <c r="X485" s="63">
        <f t="shared" si="86"/>
        <v>0</v>
      </c>
      <c r="Y485" s="70">
        <f>X485*INDEX('WMC Loss McConaughy-GI'!$B$54:$D$65,MATCH('Score Analysis'!P485,'WMC Loss McConaughy-GI'!$E$54:$E$65,0),MATCH('Score Analysis'!S485,'WMC Loss McConaughy-GI'!$B$53:$D$53,0))</f>
        <v>0</v>
      </c>
    </row>
    <row r="486" spans="15:25" x14ac:dyDescent="0.55000000000000004">
      <c r="O486">
        <f t="shared" si="80"/>
        <v>1986</v>
      </c>
      <c r="P486">
        <f t="shared" si="81"/>
        <v>8</v>
      </c>
      <c r="Q486" s="1">
        <v>31625</v>
      </c>
      <c r="R486" s="18">
        <f t="shared" si="82"/>
        <v>198608</v>
      </c>
      <c r="S486" s="1" t="str">
        <f t="shared" si="83"/>
        <v>Wet</v>
      </c>
      <c r="T486" s="2">
        <v>24599.999999999993</v>
      </c>
      <c r="U486" s="63">
        <f t="shared" si="79"/>
        <v>0</v>
      </c>
      <c r="V486" s="70">
        <f t="shared" si="84"/>
        <v>0</v>
      </c>
      <c r="W486" s="63">
        <f t="shared" si="85"/>
        <v>0</v>
      </c>
      <c r="X486" s="63">
        <f t="shared" si="86"/>
        <v>0</v>
      </c>
      <c r="Y486" s="70">
        <f>X486*INDEX('WMC Loss McConaughy-GI'!$B$54:$D$65,MATCH('Score Analysis'!P486,'WMC Loss McConaughy-GI'!$E$54:$E$65,0),MATCH('Score Analysis'!S486,'WMC Loss McConaughy-GI'!$B$53:$D$53,0))</f>
        <v>0</v>
      </c>
    </row>
    <row r="487" spans="15:25" x14ac:dyDescent="0.55000000000000004">
      <c r="O487">
        <f t="shared" si="80"/>
        <v>1986</v>
      </c>
      <c r="P487">
        <f t="shared" si="81"/>
        <v>9</v>
      </c>
      <c r="Q487" s="1">
        <v>31656</v>
      </c>
      <c r="R487" s="18">
        <f t="shared" si="82"/>
        <v>198609</v>
      </c>
      <c r="S487" s="1" t="str">
        <f t="shared" si="83"/>
        <v>Wet</v>
      </c>
      <c r="T487" s="2">
        <v>0</v>
      </c>
      <c r="U487" s="63">
        <f t="shared" si="79"/>
        <v>9059.096123934085</v>
      </c>
      <c r="V487" s="70">
        <f t="shared" si="84"/>
        <v>9059.096123934085</v>
      </c>
      <c r="W487" s="63">
        <f t="shared" si="85"/>
        <v>34.363429150938941</v>
      </c>
      <c r="X487" s="63">
        <f t="shared" si="86"/>
        <v>0</v>
      </c>
      <c r="Y487" s="70">
        <f>X487*INDEX('WMC Loss McConaughy-GI'!$B$54:$D$65,MATCH('Score Analysis'!P487,'WMC Loss McConaughy-GI'!$E$54:$E$65,0),MATCH('Score Analysis'!S487,'WMC Loss McConaughy-GI'!$B$53:$D$53,0))</f>
        <v>0</v>
      </c>
    </row>
    <row r="488" spans="15:25" x14ac:dyDescent="0.55000000000000004">
      <c r="O488">
        <f t="shared" si="80"/>
        <v>1986</v>
      </c>
      <c r="P488">
        <f t="shared" si="81"/>
        <v>10</v>
      </c>
      <c r="Q488" s="1">
        <v>31686</v>
      </c>
      <c r="R488" s="18">
        <f t="shared" si="82"/>
        <v>198610</v>
      </c>
      <c r="S488" s="1" t="str">
        <f t="shared" si="83"/>
        <v>Wet</v>
      </c>
      <c r="T488" s="2">
        <v>0</v>
      </c>
      <c r="U488" s="63">
        <f t="shared" si="79"/>
        <v>0</v>
      </c>
      <c r="V488" s="70">
        <f t="shared" si="84"/>
        <v>9024.7326947831461</v>
      </c>
      <c r="W488" s="63">
        <f t="shared" si="85"/>
        <v>20.278902261810909</v>
      </c>
      <c r="X488" s="63">
        <f t="shared" si="86"/>
        <v>0</v>
      </c>
      <c r="Y488" s="70">
        <f>X488*INDEX('WMC Loss McConaughy-GI'!$B$54:$D$65,MATCH('Score Analysis'!P488,'WMC Loss McConaughy-GI'!$E$54:$E$65,0),MATCH('Score Analysis'!S488,'WMC Loss McConaughy-GI'!$B$53:$D$53,0))</f>
        <v>0</v>
      </c>
    </row>
    <row r="489" spans="15:25" x14ac:dyDescent="0.55000000000000004">
      <c r="O489">
        <f t="shared" si="80"/>
        <v>1986</v>
      </c>
      <c r="P489">
        <f t="shared" si="81"/>
        <v>11</v>
      </c>
      <c r="Q489" s="1">
        <v>31717</v>
      </c>
      <c r="R489" s="18">
        <f t="shared" si="82"/>
        <v>198611</v>
      </c>
      <c r="S489" s="1" t="str">
        <f t="shared" si="83"/>
        <v>Wet</v>
      </c>
      <c r="T489" s="2">
        <v>0</v>
      </c>
      <c r="U489" s="63">
        <f t="shared" si="79"/>
        <v>0</v>
      </c>
      <c r="V489" s="70">
        <f t="shared" si="84"/>
        <v>9004.4537925213353</v>
      </c>
      <c r="W489" s="63">
        <f t="shared" si="85"/>
        <v>9.21169990383145</v>
      </c>
      <c r="X489" s="63">
        <f t="shared" si="86"/>
        <v>0</v>
      </c>
      <c r="Y489" s="70">
        <f>X489*INDEX('WMC Loss McConaughy-GI'!$B$54:$D$65,MATCH('Score Analysis'!P489,'WMC Loss McConaughy-GI'!$E$54:$E$65,0),MATCH('Score Analysis'!S489,'WMC Loss McConaughy-GI'!$B$53:$D$53,0))</f>
        <v>0</v>
      </c>
    </row>
    <row r="490" spans="15:25" x14ac:dyDescent="0.55000000000000004">
      <c r="O490">
        <f t="shared" si="80"/>
        <v>1986</v>
      </c>
      <c r="P490">
        <f t="shared" si="81"/>
        <v>12</v>
      </c>
      <c r="Q490" s="1">
        <v>31747</v>
      </c>
      <c r="R490" s="18">
        <f t="shared" si="82"/>
        <v>198612</v>
      </c>
      <c r="S490" s="1" t="str">
        <f t="shared" si="83"/>
        <v>Wet</v>
      </c>
      <c r="T490" s="2">
        <v>0</v>
      </c>
      <c r="U490" s="63">
        <f t="shared" si="79"/>
        <v>0</v>
      </c>
      <c r="V490" s="70">
        <f t="shared" si="84"/>
        <v>8995.2420926175037</v>
      </c>
      <c r="W490" s="63">
        <f t="shared" si="85"/>
        <v>2.5188183631111021</v>
      </c>
      <c r="X490" s="63">
        <f t="shared" si="86"/>
        <v>0</v>
      </c>
      <c r="Y490" s="70">
        <f>X490*INDEX('WMC Loss McConaughy-GI'!$B$54:$D$65,MATCH('Score Analysis'!P490,'WMC Loss McConaughy-GI'!$E$54:$E$65,0),MATCH('Score Analysis'!S490,'WMC Loss McConaughy-GI'!$B$53:$D$53,0))</f>
        <v>0</v>
      </c>
    </row>
    <row r="491" spans="15:25" x14ac:dyDescent="0.55000000000000004">
      <c r="O491">
        <f t="shared" si="80"/>
        <v>1987</v>
      </c>
      <c r="P491">
        <f t="shared" si="81"/>
        <v>1</v>
      </c>
      <c r="Q491" s="1">
        <v>31778</v>
      </c>
      <c r="R491" s="18">
        <f t="shared" si="82"/>
        <v>198701</v>
      </c>
      <c r="S491" s="1" t="str">
        <f t="shared" si="83"/>
        <v>Wet</v>
      </c>
      <c r="T491" s="2">
        <v>0</v>
      </c>
      <c r="U491" s="63">
        <f t="shared" si="79"/>
        <v>0</v>
      </c>
      <c r="V491" s="70">
        <f t="shared" si="84"/>
        <v>8992.7232742543929</v>
      </c>
      <c r="W491" s="63">
        <f t="shared" si="85"/>
        <v>5.6944322074858622</v>
      </c>
      <c r="X491" s="63">
        <f t="shared" si="86"/>
        <v>0</v>
      </c>
      <c r="Y491" s="70">
        <f>X491*INDEX('WMC Loss McConaughy-GI'!$B$54:$D$65,MATCH('Score Analysis'!P491,'WMC Loss McConaughy-GI'!$E$54:$E$65,0),MATCH('Score Analysis'!S491,'WMC Loss McConaughy-GI'!$B$53:$D$53,0))</f>
        <v>0</v>
      </c>
    </row>
    <row r="492" spans="15:25" x14ac:dyDescent="0.55000000000000004">
      <c r="O492">
        <f t="shared" si="80"/>
        <v>1987</v>
      </c>
      <c r="P492">
        <f t="shared" si="81"/>
        <v>2</v>
      </c>
      <c r="Q492" s="1">
        <v>31809</v>
      </c>
      <c r="R492" s="18">
        <f t="shared" si="82"/>
        <v>198702</v>
      </c>
      <c r="S492" s="1" t="str">
        <f t="shared" si="83"/>
        <v>Wet</v>
      </c>
      <c r="T492" s="2">
        <v>0</v>
      </c>
      <c r="U492" s="63">
        <f t="shared" si="79"/>
        <v>0</v>
      </c>
      <c r="V492" s="70">
        <f t="shared" si="84"/>
        <v>8987.0288420469078</v>
      </c>
      <c r="W492" s="63">
        <f t="shared" si="85"/>
        <v>19.046769880428503</v>
      </c>
      <c r="X492" s="63">
        <f t="shared" si="86"/>
        <v>0</v>
      </c>
      <c r="Y492" s="70">
        <f>X492*INDEX('WMC Loss McConaughy-GI'!$B$54:$D$65,MATCH('Score Analysis'!P492,'WMC Loss McConaughy-GI'!$E$54:$E$65,0),MATCH('Score Analysis'!S492,'WMC Loss McConaughy-GI'!$B$53:$D$53,0))</f>
        <v>0</v>
      </c>
    </row>
    <row r="493" spans="15:25" x14ac:dyDescent="0.55000000000000004">
      <c r="O493">
        <f t="shared" si="80"/>
        <v>1987</v>
      </c>
      <c r="P493">
        <f t="shared" si="81"/>
        <v>3</v>
      </c>
      <c r="Q493" s="1">
        <v>31837</v>
      </c>
      <c r="R493" s="18">
        <f t="shared" si="82"/>
        <v>198703</v>
      </c>
      <c r="S493" s="1" t="str">
        <f t="shared" si="83"/>
        <v>Wet</v>
      </c>
      <c r="T493" s="2">
        <v>0</v>
      </c>
      <c r="U493" s="63">
        <f t="shared" si="79"/>
        <v>0</v>
      </c>
      <c r="V493" s="70">
        <f t="shared" si="84"/>
        <v>8967.9820721664801</v>
      </c>
      <c r="W493" s="63">
        <f t="shared" si="85"/>
        <v>20.418940965224085</v>
      </c>
      <c r="X493" s="63">
        <f t="shared" si="86"/>
        <v>0</v>
      </c>
      <c r="Y493" s="70">
        <f>X493*INDEX('WMC Loss McConaughy-GI'!$B$54:$D$65,MATCH('Score Analysis'!P493,'WMC Loss McConaughy-GI'!$E$54:$E$65,0),MATCH('Score Analysis'!S493,'WMC Loss McConaughy-GI'!$B$53:$D$53,0))</f>
        <v>0</v>
      </c>
    </row>
    <row r="494" spans="15:25" x14ac:dyDescent="0.55000000000000004">
      <c r="O494">
        <f t="shared" si="80"/>
        <v>1987</v>
      </c>
      <c r="P494">
        <f t="shared" si="81"/>
        <v>4</v>
      </c>
      <c r="Q494" s="1">
        <v>31868</v>
      </c>
      <c r="R494" s="18">
        <f t="shared" si="82"/>
        <v>198704</v>
      </c>
      <c r="S494" s="1" t="str">
        <f t="shared" si="83"/>
        <v>Wet</v>
      </c>
      <c r="T494" s="2">
        <v>0</v>
      </c>
      <c r="U494" s="63">
        <f t="shared" si="79"/>
        <v>0</v>
      </c>
      <c r="V494" s="70">
        <f t="shared" si="84"/>
        <v>8947.5631312012556</v>
      </c>
      <c r="W494" s="63">
        <f t="shared" si="85"/>
        <v>32.003455617336314</v>
      </c>
      <c r="X494" s="63">
        <f t="shared" si="86"/>
        <v>0</v>
      </c>
      <c r="Y494" s="70">
        <f>X494*INDEX('WMC Loss McConaughy-GI'!$B$54:$D$65,MATCH('Score Analysis'!P494,'WMC Loss McConaughy-GI'!$E$54:$E$65,0),MATCH('Score Analysis'!S494,'WMC Loss McConaughy-GI'!$B$53:$D$53,0))</f>
        <v>0</v>
      </c>
    </row>
    <row r="495" spans="15:25" x14ac:dyDescent="0.55000000000000004">
      <c r="O495">
        <f t="shared" si="80"/>
        <v>1987</v>
      </c>
      <c r="P495">
        <f t="shared" si="81"/>
        <v>5</v>
      </c>
      <c r="Q495" s="1">
        <v>31898</v>
      </c>
      <c r="R495" s="18">
        <f t="shared" si="82"/>
        <v>198705</v>
      </c>
      <c r="S495" s="1" t="str">
        <f t="shared" si="83"/>
        <v>Wet</v>
      </c>
      <c r="T495" s="2">
        <v>0</v>
      </c>
      <c r="U495" s="63">
        <f t="shared" si="79"/>
        <v>0</v>
      </c>
      <c r="V495" s="70">
        <f t="shared" si="84"/>
        <v>8915.5596755839197</v>
      </c>
      <c r="W495" s="63">
        <f t="shared" si="85"/>
        <v>35.728408807656024</v>
      </c>
      <c r="X495" s="63">
        <f t="shared" si="86"/>
        <v>0</v>
      </c>
      <c r="Y495" s="70">
        <f>X495*INDEX('WMC Loss McConaughy-GI'!$B$54:$D$65,MATCH('Score Analysis'!P495,'WMC Loss McConaughy-GI'!$E$54:$E$65,0),MATCH('Score Analysis'!S495,'WMC Loss McConaughy-GI'!$B$53:$D$53,0))</f>
        <v>0</v>
      </c>
    </row>
    <row r="496" spans="15:25" x14ac:dyDescent="0.55000000000000004">
      <c r="O496">
        <f t="shared" si="80"/>
        <v>1987</v>
      </c>
      <c r="P496">
        <f t="shared" si="81"/>
        <v>6</v>
      </c>
      <c r="Q496" s="1">
        <v>31929</v>
      </c>
      <c r="R496" s="18">
        <f t="shared" si="82"/>
        <v>198706</v>
      </c>
      <c r="S496" s="1" t="str">
        <f t="shared" si="83"/>
        <v>Wet</v>
      </c>
      <c r="T496" s="2">
        <v>0</v>
      </c>
      <c r="U496" s="63">
        <f t="shared" si="79"/>
        <v>0</v>
      </c>
      <c r="V496" s="70">
        <f t="shared" si="84"/>
        <v>8879.8312667762639</v>
      </c>
      <c r="W496" s="63">
        <f t="shared" si="85"/>
        <v>38.973031722629315</v>
      </c>
      <c r="X496" s="63">
        <f t="shared" si="86"/>
        <v>0</v>
      </c>
      <c r="Y496" s="70">
        <f>X496*INDEX('WMC Loss McConaughy-GI'!$B$54:$D$65,MATCH('Score Analysis'!P496,'WMC Loss McConaughy-GI'!$E$54:$E$65,0),MATCH('Score Analysis'!S496,'WMC Loss McConaughy-GI'!$B$53:$D$53,0))</f>
        <v>0</v>
      </c>
    </row>
    <row r="497" spans="15:25" x14ac:dyDescent="0.55000000000000004">
      <c r="O497">
        <f t="shared" si="80"/>
        <v>1987</v>
      </c>
      <c r="P497">
        <f t="shared" si="81"/>
        <v>7</v>
      </c>
      <c r="Q497" s="1">
        <v>31959</v>
      </c>
      <c r="R497" s="18">
        <f t="shared" si="82"/>
        <v>198707</v>
      </c>
      <c r="S497" s="1" t="str">
        <f t="shared" si="83"/>
        <v>Wet</v>
      </c>
      <c r="T497" s="2">
        <v>0</v>
      </c>
      <c r="U497" s="63">
        <f t="shared" si="79"/>
        <v>0</v>
      </c>
      <c r="V497" s="70">
        <f t="shared" si="84"/>
        <v>8840.8582350536344</v>
      </c>
      <c r="W497" s="63">
        <f t="shared" si="85"/>
        <v>69.354767185879979</v>
      </c>
      <c r="X497" s="63">
        <f t="shared" si="86"/>
        <v>0</v>
      </c>
      <c r="Y497" s="70">
        <f>X497*INDEX('WMC Loss McConaughy-GI'!$B$54:$D$65,MATCH('Score Analysis'!P497,'WMC Loss McConaughy-GI'!$E$54:$E$65,0),MATCH('Score Analysis'!S497,'WMC Loss McConaughy-GI'!$B$53:$D$53,0))</f>
        <v>0</v>
      </c>
    </row>
    <row r="498" spans="15:25" x14ac:dyDescent="0.55000000000000004">
      <c r="O498">
        <f t="shared" si="80"/>
        <v>1987</v>
      </c>
      <c r="P498">
        <f t="shared" si="81"/>
        <v>8</v>
      </c>
      <c r="Q498" s="1">
        <v>31990</v>
      </c>
      <c r="R498" s="18">
        <f t="shared" si="82"/>
        <v>198708</v>
      </c>
      <c r="S498" s="1" t="str">
        <f t="shared" si="83"/>
        <v>Wet</v>
      </c>
      <c r="T498" s="2">
        <v>24400</v>
      </c>
      <c r="U498" s="63">
        <f t="shared" si="79"/>
        <v>0</v>
      </c>
      <c r="V498" s="70">
        <f t="shared" si="84"/>
        <v>8771.5034678677548</v>
      </c>
      <c r="W498" s="63">
        <f t="shared" si="85"/>
        <v>0</v>
      </c>
      <c r="X498" s="63">
        <f t="shared" si="86"/>
        <v>8771.5034678677548</v>
      </c>
      <c r="Y498" s="70">
        <f>X498*INDEX('WMC Loss McConaughy-GI'!$B$54:$D$65,MATCH('Score Analysis'!P498,'WMC Loss McConaughy-GI'!$E$54:$E$65,0),MATCH('Score Analysis'!S498,'WMC Loss McConaughy-GI'!$B$53:$D$53,0))</f>
        <v>7385.5618733972451</v>
      </c>
    </row>
    <row r="499" spans="15:25" x14ac:dyDescent="0.55000000000000004">
      <c r="O499">
        <f t="shared" si="80"/>
        <v>1987</v>
      </c>
      <c r="P499">
        <f t="shared" si="81"/>
        <v>9</v>
      </c>
      <c r="Q499" s="1">
        <v>32021</v>
      </c>
      <c r="R499" s="18">
        <f t="shared" si="82"/>
        <v>198709</v>
      </c>
      <c r="S499" s="1" t="str">
        <f t="shared" si="83"/>
        <v>Wet</v>
      </c>
      <c r="T499" s="2">
        <v>0</v>
      </c>
      <c r="U499" s="63">
        <f t="shared" si="79"/>
        <v>9059.096123934085</v>
      </c>
      <c r="V499" s="70">
        <f t="shared" si="84"/>
        <v>9059.0961239340832</v>
      </c>
      <c r="W499" s="63">
        <f t="shared" si="85"/>
        <v>34.363429150938934</v>
      </c>
      <c r="X499" s="63">
        <f t="shared" si="86"/>
        <v>0</v>
      </c>
      <c r="Y499" s="70">
        <f>X499*INDEX('WMC Loss McConaughy-GI'!$B$54:$D$65,MATCH('Score Analysis'!P499,'WMC Loss McConaughy-GI'!$E$54:$E$65,0),MATCH('Score Analysis'!S499,'WMC Loss McConaughy-GI'!$B$53:$D$53,0))</f>
        <v>0</v>
      </c>
    </row>
    <row r="500" spans="15:25" x14ac:dyDescent="0.55000000000000004">
      <c r="O500">
        <f t="shared" si="80"/>
        <v>1987</v>
      </c>
      <c r="P500">
        <f t="shared" si="81"/>
        <v>10</v>
      </c>
      <c r="Q500" s="1">
        <v>32051</v>
      </c>
      <c r="R500" s="18">
        <f t="shared" si="82"/>
        <v>198710</v>
      </c>
      <c r="S500" s="1" t="str">
        <f t="shared" si="83"/>
        <v>Wet</v>
      </c>
      <c r="T500" s="2">
        <v>0</v>
      </c>
      <c r="U500" s="63">
        <f t="shared" si="79"/>
        <v>0</v>
      </c>
      <c r="V500" s="70">
        <f t="shared" si="84"/>
        <v>9024.7326947831443</v>
      </c>
      <c r="W500" s="63">
        <f t="shared" si="85"/>
        <v>20.278902261810906</v>
      </c>
      <c r="X500" s="63">
        <f t="shared" si="86"/>
        <v>0</v>
      </c>
      <c r="Y500" s="70">
        <f>X500*INDEX('WMC Loss McConaughy-GI'!$B$54:$D$65,MATCH('Score Analysis'!P500,'WMC Loss McConaughy-GI'!$E$54:$E$65,0),MATCH('Score Analysis'!S500,'WMC Loss McConaughy-GI'!$B$53:$D$53,0))</f>
        <v>0</v>
      </c>
    </row>
    <row r="501" spans="15:25" x14ac:dyDescent="0.55000000000000004">
      <c r="O501">
        <f t="shared" si="80"/>
        <v>1987</v>
      </c>
      <c r="P501">
        <f t="shared" si="81"/>
        <v>11</v>
      </c>
      <c r="Q501" s="1">
        <v>32082</v>
      </c>
      <c r="R501" s="18">
        <f t="shared" si="82"/>
        <v>198711</v>
      </c>
      <c r="S501" s="1" t="str">
        <f t="shared" si="83"/>
        <v>Wet</v>
      </c>
      <c r="T501" s="2">
        <v>0</v>
      </c>
      <c r="U501" s="63">
        <f t="shared" si="79"/>
        <v>0</v>
      </c>
      <c r="V501" s="70">
        <f t="shared" si="84"/>
        <v>9004.4537925213335</v>
      </c>
      <c r="W501" s="63">
        <f t="shared" si="85"/>
        <v>9.2116999038314482</v>
      </c>
      <c r="X501" s="63">
        <f t="shared" si="86"/>
        <v>0</v>
      </c>
      <c r="Y501" s="70">
        <f>X501*INDEX('WMC Loss McConaughy-GI'!$B$54:$D$65,MATCH('Score Analysis'!P501,'WMC Loss McConaughy-GI'!$E$54:$E$65,0),MATCH('Score Analysis'!S501,'WMC Loss McConaughy-GI'!$B$53:$D$53,0))</f>
        <v>0</v>
      </c>
    </row>
    <row r="502" spans="15:25" x14ac:dyDescent="0.55000000000000004">
      <c r="O502">
        <f t="shared" si="80"/>
        <v>1987</v>
      </c>
      <c r="P502">
        <f t="shared" si="81"/>
        <v>12</v>
      </c>
      <c r="Q502" s="1">
        <v>32112</v>
      </c>
      <c r="R502" s="18">
        <f t="shared" si="82"/>
        <v>198712</v>
      </c>
      <c r="S502" s="1" t="str">
        <f t="shared" si="83"/>
        <v>Wet</v>
      </c>
      <c r="T502" s="2">
        <v>0</v>
      </c>
      <c r="U502" s="63">
        <f t="shared" si="79"/>
        <v>0</v>
      </c>
      <c r="V502" s="70">
        <f t="shared" si="84"/>
        <v>8995.2420926175018</v>
      </c>
      <c r="W502" s="63">
        <f t="shared" si="85"/>
        <v>2.5188183631111016</v>
      </c>
      <c r="X502" s="63">
        <f t="shared" si="86"/>
        <v>0</v>
      </c>
      <c r="Y502" s="70">
        <f>X502*INDEX('WMC Loss McConaughy-GI'!$B$54:$D$65,MATCH('Score Analysis'!P502,'WMC Loss McConaughy-GI'!$E$54:$E$65,0),MATCH('Score Analysis'!S502,'WMC Loss McConaughy-GI'!$B$53:$D$53,0))</f>
        <v>0</v>
      </c>
    </row>
    <row r="503" spans="15:25" x14ac:dyDescent="0.55000000000000004">
      <c r="O503">
        <f t="shared" si="80"/>
        <v>1988</v>
      </c>
      <c r="P503">
        <f t="shared" si="81"/>
        <v>1</v>
      </c>
      <c r="Q503" s="1">
        <v>32143</v>
      </c>
      <c r="R503" s="18">
        <f t="shared" si="82"/>
        <v>198801</v>
      </c>
      <c r="S503" s="1" t="str">
        <f t="shared" si="83"/>
        <v>Normal</v>
      </c>
      <c r="T503" s="2">
        <v>0</v>
      </c>
      <c r="U503" s="63">
        <f t="shared" si="79"/>
        <v>0</v>
      </c>
      <c r="V503" s="70">
        <f t="shared" si="84"/>
        <v>8992.7232742543911</v>
      </c>
      <c r="W503" s="63">
        <f t="shared" si="85"/>
        <v>5.6944322074858613</v>
      </c>
      <c r="X503" s="63">
        <f t="shared" si="86"/>
        <v>0</v>
      </c>
      <c r="Y503" s="70">
        <f>X503*INDEX('WMC Loss McConaughy-GI'!$B$54:$D$65,MATCH('Score Analysis'!P503,'WMC Loss McConaughy-GI'!$E$54:$E$65,0),MATCH('Score Analysis'!S503,'WMC Loss McConaughy-GI'!$B$53:$D$53,0))</f>
        <v>0</v>
      </c>
    </row>
    <row r="504" spans="15:25" x14ac:dyDescent="0.55000000000000004">
      <c r="O504">
        <f t="shared" si="80"/>
        <v>1988</v>
      </c>
      <c r="P504">
        <f t="shared" si="81"/>
        <v>2</v>
      </c>
      <c r="Q504" s="1">
        <v>32174</v>
      </c>
      <c r="R504" s="18">
        <f t="shared" si="82"/>
        <v>198802</v>
      </c>
      <c r="S504" s="1" t="str">
        <f t="shared" si="83"/>
        <v>Normal</v>
      </c>
      <c r="T504" s="2">
        <v>0</v>
      </c>
      <c r="U504" s="63">
        <f t="shared" si="79"/>
        <v>0</v>
      </c>
      <c r="V504" s="70">
        <f t="shared" si="84"/>
        <v>8987.028842046906</v>
      </c>
      <c r="W504" s="63">
        <f t="shared" si="85"/>
        <v>19.046769880428499</v>
      </c>
      <c r="X504" s="63">
        <f t="shared" si="86"/>
        <v>0</v>
      </c>
      <c r="Y504" s="70">
        <f>X504*INDEX('WMC Loss McConaughy-GI'!$B$54:$D$65,MATCH('Score Analysis'!P504,'WMC Loss McConaughy-GI'!$E$54:$E$65,0),MATCH('Score Analysis'!S504,'WMC Loss McConaughy-GI'!$B$53:$D$53,0))</f>
        <v>0</v>
      </c>
    </row>
    <row r="505" spans="15:25" x14ac:dyDescent="0.55000000000000004">
      <c r="O505">
        <f t="shared" si="80"/>
        <v>1988</v>
      </c>
      <c r="P505">
        <f t="shared" si="81"/>
        <v>3</v>
      </c>
      <c r="Q505" s="1">
        <v>32203</v>
      </c>
      <c r="R505" s="18">
        <f t="shared" si="82"/>
        <v>198803</v>
      </c>
      <c r="S505" s="1" t="str">
        <f t="shared" si="83"/>
        <v>Normal</v>
      </c>
      <c r="T505" s="2">
        <v>10199.999999999989</v>
      </c>
      <c r="U505" s="63">
        <f t="shared" si="79"/>
        <v>0</v>
      </c>
      <c r="V505" s="70">
        <f t="shared" si="84"/>
        <v>8967.9820721664782</v>
      </c>
      <c r="W505" s="63">
        <f t="shared" si="85"/>
        <v>0</v>
      </c>
      <c r="X505" s="63">
        <f t="shared" si="86"/>
        <v>8967.9820721664782</v>
      </c>
      <c r="Y505" s="70">
        <f>X505*INDEX('WMC Loss McConaughy-GI'!$B$54:$D$65,MATCH('Score Analysis'!P505,'WMC Loss McConaughy-GI'!$E$54:$E$65,0),MATCH('Score Analysis'!S505,'WMC Loss McConaughy-GI'!$B$53:$D$53,0))</f>
        <v>8563.074315287291</v>
      </c>
    </row>
    <row r="506" spans="15:25" x14ac:dyDescent="0.55000000000000004">
      <c r="O506">
        <f t="shared" si="80"/>
        <v>1988</v>
      </c>
      <c r="P506">
        <f t="shared" si="81"/>
        <v>4</v>
      </c>
      <c r="Q506" s="1">
        <v>32234</v>
      </c>
      <c r="R506" s="18">
        <f t="shared" si="82"/>
        <v>198804</v>
      </c>
      <c r="S506" s="1" t="str">
        <f t="shared" si="83"/>
        <v>Normal</v>
      </c>
      <c r="T506" s="2">
        <v>18200.000000000018</v>
      </c>
      <c r="U506" s="63">
        <f t="shared" si="79"/>
        <v>0</v>
      </c>
      <c r="V506" s="70">
        <f t="shared" si="84"/>
        <v>0</v>
      </c>
      <c r="W506" s="63">
        <f t="shared" si="85"/>
        <v>0</v>
      </c>
      <c r="X506" s="63">
        <f t="shared" si="86"/>
        <v>0</v>
      </c>
      <c r="Y506" s="70">
        <f>X506*INDEX('WMC Loss McConaughy-GI'!$B$54:$D$65,MATCH('Score Analysis'!P506,'WMC Loss McConaughy-GI'!$E$54:$E$65,0),MATCH('Score Analysis'!S506,'WMC Loss McConaughy-GI'!$B$53:$D$53,0))</f>
        <v>0</v>
      </c>
    </row>
    <row r="507" spans="15:25" x14ac:dyDescent="0.55000000000000004">
      <c r="O507">
        <f t="shared" si="80"/>
        <v>1988</v>
      </c>
      <c r="P507">
        <f t="shared" si="81"/>
        <v>5</v>
      </c>
      <c r="Q507" s="1">
        <v>32264</v>
      </c>
      <c r="R507" s="18">
        <f t="shared" si="82"/>
        <v>198805</v>
      </c>
      <c r="S507" s="1" t="str">
        <f t="shared" si="83"/>
        <v>Normal</v>
      </c>
      <c r="T507" s="2">
        <v>1400.0000000000057</v>
      </c>
      <c r="U507" s="63">
        <f t="shared" si="79"/>
        <v>0</v>
      </c>
      <c r="V507" s="70">
        <f t="shared" si="84"/>
        <v>0</v>
      </c>
      <c r="W507" s="63">
        <f t="shared" si="85"/>
        <v>0</v>
      </c>
      <c r="X507" s="63">
        <f t="shared" si="86"/>
        <v>0</v>
      </c>
      <c r="Y507" s="70">
        <f>X507*INDEX('WMC Loss McConaughy-GI'!$B$54:$D$65,MATCH('Score Analysis'!P507,'WMC Loss McConaughy-GI'!$E$54:$E$65,0),MATCH('Score Analysis'!S507,'WMC Loss McConaughy-GI'!$B$53:$D$53,0))</f>
        <v>0</v>
      </c>
    </row>
    <row r="508" spans="15:25" x14ac:dyDescent="0.55000000000000004">
      <c r="O508">
        <f t="shared" si="80"/>
        <v>1988</v>
      </c>
      <c r="P508">
        <f t="shared" si="81"/>
        <v>6</v>
      </c>
      <c r="Q508" s="1">
        <v>32295</v>
      </c>
      <c r="R508" s="18">
        <f t="shared" si="82"/>
        <v>198806</v>
      </c>
      <c r="S508" s="1" t="str">
        <f t="shared" si="83"/>
        <v>Normal</v>
      </c>
      <c r="T508" s="2">
        <v>99100</v>
      </c>
      <c r="U508" s="63">
        <f t="shared" si="79"/>
        <v>0</v>
      </c>
      <c r="V508" s="70">
        <f t="shared" si="84"/>
        <v>0</v>
      </c>
      <c r="W508" s="63">
        <f t="shared" si="85"/>
        <v>0</v>
      </c>
      <c r="X508" s="63">
        <f t="shared" si="86"/>
        <v>0</v>
      </c>
      <c r="Y508" s="70">
        <f>X508*INDEX('WMC Loss McConaughy-GI'!$B$54:$D$65,MATCH('Score Analysis'!P508,'WMC Loss McConaughy-GI'!$E$54:$E$65,0),MATCH('Score Analysis'!S508,'WMC Loss McConaughy-GI'!$B$53:$D$53,0))</f>
        <v>0</v>
      </c>
    </row>
    <row r="509" spans="15:25" x14ac:dyDescent="0.55000000000000004">
      <c r="O509">
        <f t="shared" si="80"/>
        <v>1988</v>
      </c>
      <c r="P509">
        <f t="shared" si="81"/>
        <v>7</v>
      </c>
      <c r="Q509" s="1">
        <v>32325</v>
      </c>
      <c r="R509" s="18">
        <f t="shared" si="82"/>
        <v>198807</v>
      </c>
      <c r="S509" s="1" t="str">
        <f t="shared" si="83"/>
        <v>Normal</v>
      </c>
      <c r="T509" s="2">
        <v>0</v>
      </c>
      <c r="U509" s="63">
        <f t="shared" si="79"/>
        <v>0</v>
      </c>
      <c r="V509" s="70">
        <f t="shared" si="84"/>
        <v>0</v>
      </c>
      <c r="W509" s="63">
        <f t="shared" si="85"/>
        <v>0</v>
      </c>
      <c r="X509" s="63">
        <f t="shared" si="86"/>
        <v>0</v>
      </c>
      <c r="Y509" s="70">
        <f>X509*INDEX('WMC Loss McConaughy-GI'!$B$54:$D$65,MATCH('Score Analysis'!P509,'WMC Loss McConaughy-GI'!$E$54:$E$65,0),MATCH('Score Analysis'!S509,'WMC Loss McConaughy-GI'!$B$53:$D$53,0))</f>
        <v>0</v>
      </c>
    </row>
    <row r="510" spans="15:25" x14ac:dyDescent="0.55000000000000004">
      <c r="O510">
        <f t="shared" si="80"/>
        <v>1988</v>
      </c>
      <c r="P510">
        <f t="shared" si="81"/>
        <v>8</v>
      </c>
      <c r="Q510" s="1">
        <v>32356</v>
      </c>
      <c r="R510" s="18">
        <f t="shared" si="82"/>
        <v>198808</v>
      </c>
      <c r="S510" s="1" t="str">
        <f t="shared" si="83"/>
        <v>Normal</v>
      </c>
      <c r="T510" s="2">
        <v>30400</v>
      </c>
      <c r="U510" s="63">
        <f t="shared" si="79"/>
        <v>0</v>
      </c>
      <c r="V510" s="70">
        <f t="shared" si="84"/>
        <v>0</v>
      </c>
      <c r="W510" s="63">
        <f t="shared" si="85"/>
        <v>0</v>
      </c>
      <c r="X510" s="63">
        <f t="shared" si="86"/>
        <v>0</v>
      </c>
      <c r="Y510" s="70">
        <f>X510*INDEX('WMC Loss McConaughy-GI'!$B$54:$D$65,MATCH('Score Analysis'!P510,'WMC Loss McConaughy-GI'!$E$54:$E$65,0),MATCH('Score Analysis'!S510,'WMC Loss McConaughy-GI'!$B$53:$D$53,0))</f>
        <v>0</v>
      </c>
    </row>
    <row r="511" spans="15:25" x14ac:dyDescent="0.55000000000000004">
      <c r="O511">
        <f t="shared" si="80"/>
        <v>1988</v>
      </c>
      <c r="P511">
        <f t="shared" si="81"/>
        <v>9</v>
      </c>
      <c r="Q511" s="1">
        <v>32387</v>
      </c>
      <c r="R511" s="18">
        <f t="shared" si="82"/>
        <v>198809</v>
      </c>
      <c r="S511" s="1" t="str">
        <f t="shared" si="83"/>
        <v>Normal</v>
      </c>
      <c r="T511" s="2">
        <v>17700.000000000004</v>
      </c>
      <c r="U511" s="63">
        <f t="shared" si="79"/>
        <v>9019.3515432585282</v>
      </c>
      <c r="V511" s="70">
        <f t="shared" si="84"/>
        <v>9019.3515432585282</v>
      </c>
      <c r="W511" s="63">
        <f t="shared" si="85"/>
        <v>34.212667964227393</v>
      </c>
      <c r="X511" s="63">
        <f t="shared" si="86"/>
        <v>0</v>
      </c>
      <c r="Y511" s="70">
        <f>X511*INDEX('WMC Loss McConaughy-GI'!$B$54:$D$65,MATCH('Score Analysis'!P511,'WMC Loss McConaughy-GI'!$E$54:$E$65,0),MATCH('Score Analysis'!S511,'WMC Loss McConaughy-GI'!$B$53:$D$53,0))</f>
        <v>0</v>
      </c>
    </row>
    <row r="512" spans="15:25" x14ac:dyDescent="0.55000000000000004">
      <c r="O512">
        <f t="shared" si="80"/>
        <v>1988</v>
      </c>
      <c r="P512">
        <f t="shared" si="81"/>
        <v>10</v>
      </c>
      <c r="Q512" s="1">
        <v>32417</v>
      </c>
      <c r="R512" s="18">
        <f t="shared" si="82"/>
        <v>198810</v>
      </c>
      <c r="S512" s="1" t="str">
        <f t="shared" si="83"/>
        <v>Normal</v>
      </c>
      <c r="T512" s="2">
        <v>26200.000000000004</v>
      </c>
      <c r="U512" s="63">
        <f t="shared" si="79"/>
        <v>0</v>
      </c>
      <c r="V512" s="70">
        <f t="shared" si="84"/>
        <v>8985.1388752943003</v>
      </c>
      <c r="W512" s="63">
        <f t="shared" si="85"/>
        <v>20.189933510852754</v>
      </c>
      <c r="X512" s="63">
        <f t="shared" si="86"/>
        <v>0</v>
      </c>
      <c r="Y512" s="70">
        <f>X512*INDEX('WMC Loss McConaughy-GI'!$B$54:$D$65,MATCH('Score Analysis'!P512,'WMC Loss McConaughy-GI'!$E$54:$E$65,0),MATCH('Score Analysis'!S512,'WMC Loss McConaughy-GI'!$B$53:$D$53,0))</f>
        <v>0</v>
      </c>
    </row>
    <row r="513" spans="15:25" x14ac:dyDescent="0.55000000000000004">
      <c r="O513">
        <f t="shared" si="80"/>
        <v>1988</v>
      </c>
      <c r="P513">
        <f t="shared" si="81"/>
        <v>11</v>
      </c>
      <c r="Q513" s="1">
        <v>32448</v>
      </c>
      <c r="R513" s="18">
        <f t="shared" si="82"/>
        <v>198811</v>
      </c>
      <c r="S513" s="1" t="str">
        <f t="shared" si="83"/>
        <v>Normal</v>
      </c>
      <c r="T513" s="2">
        <v>0</v>
      </c>
      <c r="U513" s="63">
        <f t="shared" si="79"/>
        <v>0</v>
      </c>
      <c r="V513" s="70">
        <f t="shared" si="84"/>
        <v>8964.9489417834484</v>
      </c>
      <c r="W513" s="63">
        <f t="shared" si="85"/>
        <v>9.1712858111915043</v>
      </c>
      <c r="X513" s="63">
        <f t="shared" si="86"/>
        <v>0</v>
      </c>
      <c r="Y513" s="70">
        <f>X513*INDEX('WMC Loss McConaughy-GI'!$B$54:$D$65,MATCH('Score Analysis'!P513,'WMC Loss McConaughy-GI'!$E$54:$E$65,0),MATCH('Score Analysis'!S513,'WMC Loss McConaughy-GI'!$B$53:$D$53,0))</f>
        <v>0</v>
      </c>
    </row>
    <row r="514" spans="15:25" x14ac:dyDescent="0.55000000000000004">
      <c r="O514">
        <f t="shared" si="80"/>
        <v>1988</v>
      </c>
      <c r="P514">
        <f t="shared" si="81"/>
        <v>12</v>
      </c>
      <c r="Q514" s="1">
        <v>32478</v>
      </c>
      <c r="R514" s="18">
        <f t="shared" si="82"/>
        <v>198812</v>
      </c>
      <c r="S514" s="1" t="str">
        <f t="shared" si="83"/>
        <v>Normal</v>
      </c>
      <c r="T514" s="2">
        <v>0</v>
      </c>
      <c r="U514" s="63">
        <f t="shared" si="79"/>
        <v>0</v>
      </c>
      <c r="V514" s="70">
        <f t="shared" si="84"/>
        <v>8955.777655972257</v>
      </c>
      <c r="W514" s="63">
        <f t="shared" si="85"/>
        <v>2.5077676602296908</v>
      </c>
      <c r="X514" s="63">
        <f t="shared" si="86"/>
        <v>0</v>
      </c>
      <c r="Y514" s="70">
        <f>X514*INDEX('WMC Loss McConaughy-GI'!$B$54:$D$65,MATCH('Score Analysis'!P514,'WMC Loss McConaughy-GI'!$E$54:$E$65,0),MATCH('Score Analysis'!S514,'WMC Loss McConaughy-GI'!$B$53:$D$53,0))</f>
        <v>0</v>
      </c>
    </row>
    <row r="515" spans="15:25" x14ac:dyDescent="0.55000000000000004">
      <c r="O515">
        <f t="shared" si="80"/>
        <v>1989</v>
      </c>
      <c r="P515">
        <f t="shared" si="81"/>
        <v>1</v>
      </c>
      <c r="Q515" s="1">
        <v>32509</v>
      </c>
      <c r="R515" s="18">
        <f t="shared" si="82"/>
        <v>198901</v>
      </c>
      <c r="S515" s="1" t="str">
        <f t="shared" si="83"/>
        <v>Normal</v>
      </c>
      <c r="T515" s="2">
        <v>0</v>
      </c>
      <c r="U515" s="63">
        <f t="shared" si="79"/>
        <v>0</v>
      </c>
      <c r="V515" s="70">
        <f t="shared" si="84"/>
        <v>8953.2698883120265</v>
      </c>
      <c r="W515" s="63">
        <f t="shared" si="85"/>
        <v>5.6694492713103681</v>
      </c>
      <c r="X515" s="63">
        <f t="shared" si="86"/>
        <v>0</v>
      </c>
      <c r="Y515" s="70">
        <f>X515*INDEX('WMC Loss McConaughy-GI'!$B$54:$D$65,MATCH('Score Analysis'!P515,'WMC Loss McConaughy-GI'!$E$54:$E$65,0),MATCH('Score Analysis'!S515,'WMC Loss McConaughy-GI'!$B$53:$D$53,0))</f>
        <v>0</v>
      </c>
    </row>
    <row r="516" spans="15:25" x14ac:dyDescent="0.55000000000000004">
      <c r="O516">
        <f t="shared" si="80"/>
        <v>1989</v>
      </c>
      <c r="P516">
        <f t="shared" si="81"/>
        <v>2</v>
      </c>
      <c r="Q516" s="1">
        <v>32540</v>
      </c>
      <c r="R516" s="18">
        <f t="shared" si="82"/>
        <v>198902</v>
      </c>
      <c r="S516" s="1" t="str">
        <f t="shared" si="83"/>
        <v>Normal</v>
      </c>
      <c r="T516" s="2">
        <v>60200</v>
      </c>
      <c r="U516" s="63">
        <f t="shared" si="79"/>
        <v>0</v>
      </c>
      <c r="V516" s="70">
        <f t="shared" si="84"/>
        <v>8947.6004390407161</v>
      </c>
      <c r="W516" s="63">
        <f t="shared" si="85"/>
        <v>18.963206810585202</v>
      </c>
      <c r="X516" s="63">
        <f t="shared" si="86"/>
        <v>0</v>
      </c>
      <c r="Y516" s="70">
        <f>X516*INDEX('WMC Loss McConaughy-GI'!$B$54:$D$65,MATCH('Score Analysis'!P516,'WMC Loss McConaughy-GI'!$E$54:$E$65,0),MATCH('Score Analysis'!S516,'WMC Loss McConaughy-GI'!$B$53:$D$53,0))</f>
        <v>0</v>
      </c>
    </row>
    <row r="517" spans="15:25" x14ac:dyDescent="0.55000000000000004">
      <c r="O517">
        <f t="shared" si="80"/>
        <v>1989</v>
      </c>
      <c r="P517">
        <f t="shared" si="81"/>
        <v>3</v>
      </c>
      <c r="Q517" s="1">
        <v>32568</v>
      </c>
      <c r="R517" s="18">
        <f t="shared" si="82"/>
        <v>198903</v>
      </c>
      <c r="S517" s="1" t="str">
        <f t="shared" si="83"/>
        <v>Normal</v>
      </c>
      <c r="T517" s="2">
        <v>60400.000000000007</v>
      </c>
      <c r="U517" s="63">
        <f t="shared" si="79"/>
        <v>0</v>
      </c>
      <c r="V517" s="70">
        <f t="shared" si="84"/>
        <v>8928.6372322301304</v>
      </c>
      <c r="W517" s="63">
        <f t="shared" si="85"/>
        <v>0</v>
      </c>
      <c r="X517" s="63">
        <f t="shared" si="86"/>
        <v>8928.6372322301304</v>
      </c>
      <c r="Y517" s="70">
        <f>X517*INDEX('WMC Loss McConaughy-GI'!$B$54:$D$65,MATCH('Score Analysis'!P517,'WMC Loss McConaughy-GI'!$E$54:$E$65,0),MATCH('Score Analysis'!S517,'WMC Loss McConaughy-GI'!$B$53:$D$53,0))</f>
        <v>8525.5059096429832</v>
      </c>
    </row>
    <row r="518" spans="15:25" x14ac:dyDescent="0.55000000000000004">
      <c r="O518">
        <f t="shared" si="80"/>
        <v>1989</v>
      </c>
      <c r="P518">
        <f t="shared" si="81"/>
        <v>4</v>
      </c>
      <c r="Q518" s="1">
        <v>32599</v>
      </c>
      <c r="R518" s="18">
        <f t="shared" si="82"/>
        <v>198904</v>
      </c>
      <c r="S518" s="1" t="str">
        <f t="shared" si="83"/>
        <v>Normal</v>
      </c>
      <c r="T518" s="2">
        <v>68200.000000000015</v>
      </c>
      <c r="U518" s="63">
        <f t="shared" si="79"/>
        <v>0</v>
      </c>
      <c r="V518" s="70">
        <f t="shared" si="84"/>
        <v>0</v>
      </c>
      <c r="W518" s="63">
        <f t="shared" si="85"/>
        <v>0</v>
      </c>
      <c r="X518" s="63">
        <f t="shared" si="86"/>
        <v>0</v>
      </c>
      <c r="Y518" s="70">
        <f>X518*INDEX('WMC Loss McConaughy-GI'!$B$54:$D$65,MATCH('Score Analysis'!P518,'WMC Loss McConaughy-GI'!$E$54:$E$65,0),MATCH('Score Analysis'!S518,'WMC Loss McConaughy-GI'!$B$53:$D$53,0))</f>
        <v>0</v>
      </c>
    </row>
    <row r="519" spans="15:25" x14ac:dyDescent="0.55000000000000004">
      <c r="O519">
        <f t="shared" si="80"/>
        <v>1989</v>
      </c>
      <c r="P519">
        <f t="shared" si="81"/>
        <v>5</v>
      </c>
      <c r="Q519" s="1">
        <v>32629</v>
      </c>
      <c r="R519" s="18">
        <f t="shared" si="82"/>
        <v>198905</v>
      </c>
      <c r="S519" s="1" t="str">
        <f t="shared" si="83"/>
        <v>Normal</v>
      </c>
      <c r="T519" s="2">
        <v>45500</v>
      </c>
      <c r="U519" s="63">
        <f t="shared" si="79"/>
        <v>0</v>
      </c>
      <c r="V519" s="70">
        <f t="shared" si="84"/>
        <v>0</v>
      </c>
      <c r="W519" s="63">
        <f t="shared" si="85"/>
        <v>0</v>
      </c>
      <c r="X519" s="63">
        <f t="shared" si="86"/>
        <v>0</v>
      </c>
      <c r="Y519" s="70">
        <f>X519*INDEX('WMC Loss McConaughy-GI'!$B$54:$D$65,MATCH('Score Analysis'!P519,'WMC Loss McConaughy-GI'!$E$54:$E$65,0),MATCH('Score Analysis'!S519,'WMC Loss McConaughy-GI'!$B$53:$D$53,0))</f>
        <v>0</v>
      </c>
    </row>
    <row r="520" spans="15:25" x14ac:dyDescent="0.55000000000000004">
      <c r="O520">
        <f t="shared" si="80"/>
        <v>1989</v>
      </c>
      <c r="P520">
        <f t="shared" si="81"/>
        <v>6</v>
      </c>
      <c r="Q520" s="1">
        <v>32660</v>
      </c>
      <c r="R520" s="18">
        <f t="shared" si="82"/>
        <v>198906</v>
      </c>
      <c r="S520" s="1" t="str">
        <f t="shared" si="83"/>
        <v>Normal</v>
      </c>
      <c r="T520" s="2">
        <v>96199.999999999985</v>
      </c>
      <c r="U520" s="63">
        <f t="shared" si="79"/>
        <v>0</v>
      </c>
      <c r="V520" s="70">
        <f t="shared" si="84"/>
        <v>0</v>
      </c>
      <c r="W520" s="63">
        <f t="shared" si="85"/>
        <v>0</v>
      </c>
      <c r="X520" s="63">
        <f t="shared" si="86"/>
        <v>0</v>
      </c>
      <c r="Y520" s="70">
        <f>X520*INDEX('WMC Loss McConaughy-GI'!$B$54:$D$65,MATCH('Score Analysis'!P520,'WMC Loss McConaughy-GI'!$E$54:$E$65,0),MATCH('Score Analysis'!S520,'WMC Loss McConaughy-GI'!$B$53:$D$53,0))</f>
        <v>0</v>
      </c>
    </row>
    <row r="521" spans="15:25" x14ac:dyDescent="0.55000000000000004">
      <c r="O521">
        <f t="shared" si="80"/>
        <v>1989</v>
      </c>
      <c r="P521">
        <f t="shared" si="81"/>
        <v>7</v>
      </c>
      <c r="Q521" s="1">
        <v>32690</v>
      </c>
      <c r="R521" s="18">
        <f t="shared" si="82"/>
        <v>198907</v>
      </c>
      <c r="S521" s="1" t="str">
        <f t="shared" si="83"/>
        <v>Normal</v>
      </c>
      <c r="T521" s="2">
        <v>0</v>
      </c>
      <c r="U521" s="63">
        <f t="shared" si="79"/>
        <v>0</v>
      </c>
      <c r="V521" s="70">
        <f t="shared" si="84"/>
        <v>0</v>
      </c>
      <c r="W521" s="63">
        <f t="shared" si="85"/>
        <v>0</v>
      </c>
      <c r="X521" s="63">
        <f t="shared" si="86"/>
        <v>0</v>
      </c>
      <c r="Y521" s="70">
        <f>X521*INDEX('WMC Loss McConaughy-GI'!$B$54:$D$65,MATCH('Score Analysis'!P521,'WMC Loss McConaughy-GI'!$E$54:$E$65,0),MATCH('Score Analysis'!S521,'WMC Loss McConaughy-GI'!$B$53:$D$53,0))</f>
        <v>0</v>
      </c>
    </row>
    <row r="522" spans="15:25" x14ac:dyDescent="0.55000000000000004">
      <c r="O522">
        <f t="shared" si="80"/>
        <v>1989</v>
      </c>
      <c r="P522">
        <f t="shared" si="81"/>
        <v>8</v>
      </c>
      <c r="Q522" s="1">
        <v>32721</v>
      </c>
      <c r="R522" s="18">
        <f t="shared" si="82"/>
        <v>198908</v>
      </c>
      <c r="S522" s="1" t="str">
        <f t="shared" si="83"/>
        <v>Normal</v>
      </c>
      <c r="T522" s="2">
        <v>47500</v>
      </c>
      <c r="U522" s="63">
        <f t="shared" si="79"/>
        <v>0</v>
      </c>
      <c r="V522" s="70">
        <f t="shared" si="84"/>
        <v>0</v>
      </c>
      <c r="W522" s="63">
        <f t="shared" si="85"/>
        <v>0</v>
      </c>
      <c r="X522" s="63">
        <f t="shared" si="86"/>
        <v>0</v>
      </c>
      <c r="Y522" s="70">
        <f>X522*INDEX('WMC Loss McConaughy-GI'!$B$54:$D$65,MATCH('Score Analysis'!P522,'WMC Loss McConaughy-GI'!$E$54:$E$65,0),MATCH('Score Analysis'!S522,'WMC Loss McConaughy-GI'!$B$53:$D$53,0))</f>
        <v>0</v>
      </c>
    </row>
    <row r="523" spans="15:25" x14ac:dyDescent="0.55000000000000004">
      <c r="O523">
        <f t="shared" si="80"/>
        <v>1989</v>
      </c>
      <c r="P523">
        <f t="shared" si="81"/>
        <v>9</v>
      </c>
      <c r="Q523" s="1">
        <v>32752</v>
      </c>
      <c r="R523" s="18">
        <f t="shared" si="82"/>
        <v>198909</v>
      </c>
      <c r="S523" s="1" t="str">
        <f t="shared" si="83"/>
        <v>Normal</v>
      </c>
      <c r="T523" s="2">
        <v>0</v>
      </c>
      <c r="U523" s="63">
        <f t="shared" ref="U523:U586" si="87">IF(P523=9,INDEX($I$11:$I$58,MATCH(O523,$A$11:$A$58,0)),0)</f>
        <v>9019.3515432585282</v>
      </c>
      <c r="V523" s="70">
        <f t="shared" si="84"/>
        <v>9019.3515432585282</v>
      </c>
      <c r="W523" s="63">
        <f t="shared" si="85"/>
        <v>34.212667964227393</v>
      </c>
      <c r="X523" s="63">
        <f t="shared" si="86"/>
        <v>0</v>
      </c>
      <c r="Y523" s="70">
        <f>X523*INDEX('WMC Loss McConaughy-GI'!$B$54:$D$65,MATCH('Score Analysis'!P523,'WMC Loss McConaughy-GI'!$E$54:$E$65,0),MATCH('Score Analysis'!S523,'WMC Loss McConaughy-GI'!$B$53:$D$53,0))</f>
        <v>0</v>
      </c>
    </row>
    <row r="524" spans="15:25" x14ac:dyDescent="0.55000000000000004">
      <c r="O524">
        <f t="shared" ref="O524:O586" si="88">YEAR(Q524)</f>
        <v>1989</v>
      </c>
      <c r="P524">
        <f t="shared" ref="P524:P586" si="89">MONTH(Q524)</f>
        <v>10</v>
      </c>
      <c r="Q524" s="1">
        <v>32782</v>
      </c>
      <c r="R524" s="18">
        <f t="shared" ref="R524:R586" si="90">YEAR(Q524)*100+MONTH(Q524)</f>
        <v>198910</v>
      </c>
      <c r="S524" s="1" t="str">
        <f t="shared" ref="S524:S586" si="91">INDEX($B$11:$B$58,MATCH(O524,$A$11:$A$59,0))</f>
        <v>Normal</v>
      </c>
      <c r="T524" s="2">
        <v>50300.000000000007</v>
      </c>
      <c r="U524" s="63">
        <f t="shared" si="87"/>
        <v>0</v>
      </c>
      <c r="V524" s="70">
        <f t="shared" si="84"/>
        <v>8985.1388752943003</v>
      </c>
      <c r="W524" s="63">
        <f t="shared" si="85"/>
        <v>20.189933510852754</v>
      </c>
      <c r="X524" s="63">
        <f t="shared" si="86"/>
        <v>0</v>
      </c>
      <c r="Y524" s="70">
        <f>X524*INDEX('WMC Loss McConaughy-GI'!$B$54:$D$65,MATCH('Score Analysis'!P524,'WMC Loss McConaughy-GI'!$E$54:$E$65,0),MATCH('Score Analysis'!S524,'WMC Loss McConaughy-GI'!$B$53:$D$53,0))</f>
        <v>0</v>
      </c>
    </row>
    <row r="525" spans="15:25" x14ac:dyDescent="0.55000000000000004">
      <c r="O525">
        <f t="shared" si="88"/>
        <v>1989</v>
      </c>
      <c r="P525">
        <f t="shared" si="89"/>
        <v>11</v>
      </c>
      <c r="Q525" s="1">
        <v>32813</v>
      </c>
      <c r="R525" s="18">
        <f t="shared" si="90"/>
        <v>198911</v>
      </c>
      <c r="S525" s="1" t="str">
        <f t="shared" si="91"/>
        <v>Normal</v>
      </c>
      <c r="T525" s="2">
        <v>24799.999999999996</v>
      </c>
      <c r="U525" s="63">
        <f t="shared" si="87"/>
        <v>0</v>
      </c>
      <c r="V525" s="70">
        <f t="shared" ref="V525:V586" si="92">V524+U525-W524-X524</f>
        <v>8964.9489417834484</v>
      </c>
      <c r="W525" s="63">
        <f t="shared" si="85"/>
        <v>9.1712858111915043</v>
      </c>
      <c r="X525" s="63">
        <f t="shared" si="86"/>
        <v>0</v>
      </c>
      <c r="Y525" s="70">
        <f>X525*INDEX('WMC Loss McConaughy-GI'!$B$54:$D$65,MATCH('Score Analysis'!P525,'WMC Loss McConaughy-GI'!$E$54:$E$65,0),MATCH('Score Analysis'!S525,'WMC Loss McConaughy-GI'!$B$53:$D$53,0))</f>
        <v>0</v>
      </c>
    </row>
    <row r="526" spans="15:25" x14ac:dyDescent="0.55000000000000004">
      <c r="O526">
        <f t="shared" si="88"/>
        <v>1989</v>
      </c>
      <c r="P526">
        <f t="shared" si="89"/>
        <v>12</v>
      </c>
      <c r="Q526" s="1">
        <v>32843</v>
      </c>
      <c r="R526" s="18">
        <f t="shared" si="90"/>
        <v>198912</v>
      </c>
      <c r="S526" s="1" t="str">
        <f t="shared" si="91"/>
        <v>Normal</v>
      </c>
      <c r="T526" s="2">
        <v>28400</v>
      </c>
      <c r="U526" s="63">
        <f t="shared" si="87"/>
        <v>0</v>
      </c>
      <c r="V526" s="70">
        <f t="shared" si="92"/>
        <v>8955.777655972257</v>
      </c>
      <c r="W526" s="63">
        <f t="shared" si="85"/>
        <v>2.5077676602296908</v>
      </c>
      <c r="X526" s="63">
        <f t="shared" si="86"/>
        <v>0</v>
      </c>
      <c r="Y526" s="70">
        <f>X526*INDEX('WMC Loss McConaughy-GI'!$B$54:$D$65,MATCH('Score Analysis'!P526,'WMC Loss McConaughy-GI'!$E$54:$E$65,0),MATCH('Score Analysis'!S526,'WMC Loss McConaughy-GI'!$B$53:$D$53,0))</f>
        <v>0</v>
      </c>
    </row>
    <row r="527" spans="15:25" x14ac:dyDescent="0.55000000000000004">
      <c r="O527">
        <f t="shared" si="88"/>
        <v>1990</v>
      </c>
      <c r="P527">
        <f t="shared" si="89"/>
        <v>1</v>
      </c>
      <c r="Q527" s="1">
        <v>32874</v>
      </c>
      <c r="R527" s="18">
        <f t="shared" si="90"/>
        <v>199001</v>
      </c>
      <c r="S527" s="1" t="str">
        <f t="shared" si="91"/>
        <v>Normal</v>
      </c>
      <c r="T527" s="2">
        <v>0</v>
      </c>
      <c r="U527" s="63">
        <f t="shared" si="87"/>
        <v>0</v>
      </c>
      <c r="V527" s="70">
        <f t="shared" si="92"/>
        <v>8953.2698883120265</v>
      </c>
      <c r="W527" s="63">
        <f t="shared" si="85"/>
        <v>5.6694492713103681</v>
      </c>
      <c r="X527" s="63">
        <f t="shared" si="86"/>
        <v>0</v>
      </c>
      <c r="Y527" s="70">
        <f>X527*INDEX('WMC Loss McConaughy-GI'!$B$54:$D$65,MATCH('Score Analysis'!P527,'WMC Loss McConaughy-GI'!$E$54:$E$65,0),MATCH('Score Analysis'!S527,'WMC Loss McConaughy-GI'!$B$53:$D$53,0))</f>
        <v>0</v>
      </c>
    </row>
    <row r="528" spans="15:25" x14ac:dyDescent="0.55000000000000004">
      <c r="O528">
        <f t="shared" si="88"/>
        <v>1990</v>
      </c>
      <c r="P528">
        <f t="shared" si="89"/>
        <v>2</v>
      </c>
      <c r="Q528" s="1">
        <v>32905</v>
      </c>
      <c r="R528" s="18">
        <f t="shared" si="90"/>
        <v>199002</v>
      </c>
      <c r="S528" s="1" t="str">
        <f t="shared" si="91"/>
        <v>Normal</v>
      </c>
      <c r="T528" s="2">
        <v>57500</v>
      </c>
      <c r="U528" s="63">
        <f t="shared" si="87"/>
        <v>0</v>
      </c>
      <c r="V528" s="70">
        <f t="shared" si="92"/>
        <v>8947.6004390407161</v>
      </c>
      <c r="W528" s="63">
        <f t="shared" si="85"/>
        <v>18.963206810585202</v>
      </c>
      <c r="X528" s="63">
        <f t="shared" si="86"/>
        <v>0</v>
      </c>
      <c r="Y528" s="70">
        <f>X528*INDEX('WMC Loss McConaughy-GI'!$B$54:$D$65,MATCH('Score Analysis'!P528,'WMC Loss McConaughy-GI'!$E$54:$E$65,0),MATCH('Score Analysis'!S528,'WMC Loss McConaughy-GI'!$B$53:$D$53,0))</f>
        <v>0</v>
      </c>
    </row>
    <row r="529" spans="15:25" x14ac:dyDescent="0.55000000000000004">
      <c r="O529">
        <f t="shared" si="88"/>
        <v>1990</v>
      </c>
      <c r="P529">
        <f t="shared" si="89"/>
        <v>3</v>
      </c>
      <c r="Q529" s="1">
        <v>32933</v>
      </c>
      <c r="R529" s="18">
        <f t="shared" si="90"/>
        <v>199003</v>
      </c>
      <c r="S529" s="1" t="str">
        <f t="shared" si="91"/>
        <v>Normal</v>
      </c>
      <c r="T529" s="2">
        <v>70400</v>
      </c>
      <c r="U529" s="63">
        <f t="shared" si="87"/>
        <v>0</v>
      </c>
      <c r="V529" s="70">
        <f t="shared" si="92"/>
        <v>8928.6372322301304</v>
      </c>
      <c r="W529" s="63">
        <f t="shared" si="85"/>
        <v>0</v>
      </c>
      <c r="X529" s="63">
        <f t="shared" si="86"/>
        <v>8928.6372322301304</v>
      </c>
      <c r="Y529" s="70">
        <f>X529*INDEX('WMC Loss McConaughy-GI'!$B$54:$D$65,MATCH('Score Analysis'!P529,'WMC Loss McConaughy-GI'!$E$54:$E$65,0),MATCH('Score Analysis'!S529,'WMC Loss McConaughy-GI'!$B$53:$D$53,0))</f>
        <v>8525.5059096429832</v>
      </c>
    </row>
    <row r="530" spans="15:25" x14ac:dyDescent="0.55000000000000004">
      <c r="O530">
        <f t="shared" si="88"/>
        <v>1990</v>
      </c>
      <c r="P530">
        <f t="shared" si="89"/>
        <v>4</v>
      </c>
      <c r="Q530" s="1">
        <v>32964</v>
      </c>
      <c r="R530" s="18">
        <f t="shared" si="90"/>
        <v>199004</v>
      </c>
      <c r="S530" s="1" t="str">
        <f t="shared" si="91"/>
        <v>Normal</v>
      </c>
      <c r="T530" s="2">
        <v>72200.000000000015</v>
      </c>
      <c r="U530" s="63">
        <f t="shared" si="87"/>
        <v>0</v>
      </c>
      <c r="V530" s="70">
        <f t="shared" si="92"/>
        <v>0</v>
      </c>
      <c r="W530" s="63">
        <f t="shared" si="85"/>
        <v>0</v>
      </c>
      <c r="X530" s="63">
        <f t="shared" si="86"/>
        <v>0</v>
      </c>
      <c r="Y530" s="70">
        <f>X530*INDEX('WMC Loss McConaughy-GI'!$B$54:$D$65,MATCH('Score Analysis'!P530,'WMC Loss McConaughy-GI'!$E$54:$E$65,0),MATCH('Score Analysis'!S530,'WMC Loss McConaughy-GI'!$B$53:$D$53,0))</f>
        <v>0</v>
      </c>
    </row>
    <row r="531" spans="15:25" x14ac:dyDescent="0.55000000000000004">
      <c r="O531">
        <f t="shared" si="88"/>
        <v>1990</v>
      </c>
      <c r="P531">
        <f t="shared" si="89"/>
        <v>5</v>
      </c>
      <c r="Q531" s="1">
        <v>32994</v>
      </c>
      <c r="R531" s="18">
        <f t="shared" si="90"/>
        <v>199005</v>
      </c>
      <c r="S531" s="1" t="str">
        <f t="shared" si="91"/>
        <v>Normal</v>
      </c>
      <c r="T531" s="2">
        <v>42099.999999999993</v>
      </c>
      <c r="U531" s="63">
        <f t="shared" si="87"/>
        <v>0</v>
      </c>
      <c r="V531" s="70">
        <f t="shared" si="92"/>
        <v>0</v>
      </c>
      <c r="W531" s="63">
        <f t="shared" si="85"/>
        <v>0</v>
      </c>
      <c r="X531" s="63">
        <f t="shared" si="86"/>
        <v>0</v>
      </c>
      <c r="Y531" s="70">
        <f>X531*INDEX('WMC Loss McConaughy-GI'!$B$54:$D$65,MATCH('Score Analysis'!P531,'WMC Loss McConaughy-GI'!$E$54:$E$65,0),MATCH('Score Analysis'!S531,'WMC Loss McConaughy-GI'!$B$53:$D$53,0))</f>
        <v>0</v>
      </c>
    </row>
    <row r="532" spans="15:25" x14ac:dyDescent="0.55000000000000004">
      <c r="O532">
        <f t="shared" si="88"/>
        <v>1990</v>
      </c>
      <c r="P532">
        <f t="shared" si="89"/>
        <v>6</v>
      </c>
      <c r="Q532" s="1">
        <v>33025</v>
      </c>
      <c r="R532" s="18">
        <f t="shared" si="90"/>
        <v>199006</v>
      </c>
      <c r="S532" s="1" t="str">
        <f t="shared" si="91"/>
        <v>Normal</v>
      </c>
      <c r="T532" s="2">
        <v>86799.999999999985</v>
      </c>
      <c r="U532" s="63">
        <f t="shared" si="87"/>
        <v>0</v>
      </c>
      <c r="V532" s="70">
        <f t="shared" si="92"/>
        <v>0</v>
      </c>
      <c r="W532" s="63">
        <f t="shared" ref="W532:W586" si="93">(V532-X532)*INDEX($M$12:$M$23,MATCH(P532,$K$12:$K$23,0))</f>
        <v>0</v>
      </c>
      <c r="X532" s="63">
        <f t="shared" ref="X532:X586" si="94">IF(OR(P532&lt;3,P532&gt;8),0,IF(T532&gt;0,MIN(V532,T532),0))</f>
        <v>0</v>
      </c>
      <c r="Y532" s="70">
        <f>X532*INDEX('WMC Loss McConaughy-GI'!$B$54:$D$65,MATCH('Score Analysis'!P532,'WMC Loss McConaughy-GI'!$E$54:$E$65,0),MATCH('Score Analysis'!S532,'WMC Loss McConaughy-GI'!$B$53:$D$53,0))</f>
        <v>0</v>
      </c>
    </row>
    <row r="533" spans="15:25" x14ac:dyDescent="0.55000000000000004">
      <c r="O533">
        <f t="shared" si="88"/>
        <v>1990</v>
      </c>
      <c r="P533">
        <f t="shared" si="89"/>
        <v>7</v>
      </c>
      <c r="Q533" s="1">
        <v>33055</v>
      </c>
      <c r="R533" s="18">
        <f t="shared" si="90"/>
        <v>199007</v>
      </c>
      <c r="S533" s="1" t="str">
        <f t="shared" si="91"/>
        <v>Normal</v>
      </c>
      <c r="T533" s="2">
        <v>50099.999999999993</v>
      </c>
      <c r="U533" s="63">
        <f t="shared" si="87"/>
        <v>0</v>
      </c>
      <c r="V533" s="70">
        <f t="shared" si="92"/>
        <v>0</v>
      </c>
      <c r="W533" s="63">
        <f t="shared" si="93"/>
        <v>0</v>
      </c>
      <c r="X533" s="63">
        <f t="shared" si="94"/>
        <v>0</v>
      </c>
      <c r="Y533" s="70">
        <f>X533*INDEX('WMC Loss McConaughy-GI'!$B$54:$D$65,MATCH('Score Analysis'!P533,'WMC Loss McConaughy-GI'!$E$54:$E$65,0),MATCH('Score Analysis'!S533,'WMC Loss McConaughy-GI'!$B$53:$D$53,0))</f>
        <v>0</v>
      </c>
    </row>
    <row r="534" spans="15:25" x14ac:dyDescent="0.55000000000000004">
      <c r="O534">
        <f t="shared" si="88"/>
        <v>1990</v>
      </c>
      <c r="P534">
        <f t="shared" si="89"/>
        <v>8</v>
      </c>
      <c r="Q534" s="1">
        <v>33086</v>
      </c>
      <c r="R534" s="18">
        <f t="shared" si="90"/>
        <v>199008</v>
      </c>
      <c r="S534" s="1" t="str">
        <f t="shared" si="91"/>
        <v>Normal</v>
      </c>
      <c r="T534" s="2">
        <v>46699.999999999993</v>
      </c>
      <c r="U534" s="63">
        <f t="shared" si="87"/>
        <v>0</v>
      </c>
      <c r="V534" s="70">
        <f t="shared" si="92"/>
        <v>0</v>
      </c>
      <c r="W534" s="63">
        <f t="shared" si="93"/>
        <v>0</v>
      </c>
      <c r="X534" s="63">
        <f t="shared" si="94"/>
        <v>0</v>
      </c>
      <c r="Y534" s="70">
        <f>X534*INDEX('WMC Loss McConaughy-GI'!$B$54:$D$65,MATCH('Score Analysis'!P534,'WMC Loss McConaughy-GI'!$E$54:$E$65,0),MATCH('Score Analysis'!S534,'WMC Loss McConaughy-GI'!$B$53:$D$53,0))</f>
        <v>0</v>
      </c>
    </row>
    <row r="535" spans="15:25" x14ac:dyDescent="0.55000000000000004">
      <c r="O535">
        <f t="shared" si="88"/>
        <v>1990</v>
      </c>
      <c r="P535">
        <f t="shared" si="89"/>
        <v>9</v>
      </c>
      <c r="Q535" s="1">
        <v>33117</v>
      </c>
      <c r="R535" s="18">
        <f t="shared" si="90"/>
        <v>199009</v>
      </c>
      <c r="S535" s="1" t="str">
        <f t="shared" si="91"/>
        <v>Normal</v>
      </c>
      <c r="T535" s="2">
        <v>43900</v>
      </c>
      <c r="U535" s="63">
        <f t="shared" si="87"/>
        <v>9019.3515432585282</v>
      </c>
      <c r="V535" s="70">
        <f t="shared" si="92"/>
        <v>9019.3515432585282</v>
      </c>
      <c r="W535" s="63">
        <f t="shared" si="93"/>
        <v>34.212667964227393</v>
      </c>
      <c r="X535" s="63">
        <f t="shared" si="94"/>
        <v>0</v>
      </c>
      <c r="Y535" s="70">
        <f>X535*INDEX('WMC Loss McConaughy-GI'!$B$54:$D$65,MATCH('Score Analysis'!P535,'WMC Loss McConaughy-GI'!$E$54:$E$65,0),MATCH('Score Analysis'!S535,'WMC Loss McConaughy-GI'!$B$53:$D$53,0))</f>
        <v>0</v>
      </c>
    </row>
    <row r="536" spans="15:25" x14ac:dyDescent="0.55000000000000004">
      <c r="O536">
        <f t="shared" si="88"/>
        <v>1990</v>
      </c>
      <c r="P536">
        <f t="shared" si="89"/>
        <v>10</v>
      </c>
      <c r="Q536" s="1">
        <v>33147</v>
      </c>
      <c r="R536" s="18">
        <f t="shared" si="90"/>
        <v>199010</v>
      </c>
      <c r="S536" s="1" t="str">
        <f t="shared" si="91"/>
        <v>Normal</v>
      </c>
      <c r="T536" s="2">
        <v>93800.000000000015</v>
      </c>
      <c r="U536" s="63">
        <f t="shared" si="87"/>
        <v>0</v>
      </c>
      <c r="V536" s="70">
        <f t="shared" si="92"/>
        <v>8985.1388752943003</v>
      </c>
      <c r="W536" s="63">
        <f t="shared" si="93"/>
        <v>20.189933510852754</v>
      </c>
      <c r="X536" s="63">
        <f t="shared" si="94"/>
        <v>0</v>
      </c>
      <c r="Y536" s="70">
        <f>X536*INDEX('WMC Loss McConaughy-GI'!$B$54:$D$65,MATCH('Score Analysis'!P536,'WMC Loss McConaughy-GI'!$E$54:$E$65,0),MATCH('Score Analysis'!S536,'WMC Loss McConaughy-GI'!$B$53:$D$53,0))</f>
        <v>0</v>
      </c>
    </row>
    <row r="537" spans="15:25" x14ac:dyDescent="0.55000000000000004">
      <c r="O537">
        <f t="shared" si="88"/>
        <v>1990</v>
      </c>
      <c r="P537">
        <f t="shared" si="89"/>
        <v>11</v>
      </c>
      <c r="Q537" s="1">
        <v>33178</v>
      </c>
      <c r="R537" s="18">
        <f t="shared" si="90"/>
        <v>199011</v>
      </c>
      <c r="S537" s="1" t="str">
        <f t="shared" si="91"/>
        <v>Normal</v>
      </c>
      <c r="T537" s="2">
        <v>49500</v>
      </c>
      <c r="U537" s="63">
        <f t="shared" si="87"/>
        <v>0</v>
      </c>
      <c r="V537" s="70">
        <f t="shared" si="92"/>
        <v>8964.9489417834484</v>
      </c>
      <c r="W537" s="63">
        <f t="shared" si="93"/>
        <v>9.1712858111915043</v>
      </c>
      <c r="X537" s="63">
        <f t="shared" si="94"/>
        <v>0</v>
      </c>
      <c r="Y537" s="70">
        <f>X537*INDEX('WMC Loss McConaughy-GI'!$B$54:$D$65,MATCH('Score Analysis'!P537,'WMC Loss McConaughy-GI'!$E$54:$E$65,0),MATCH('Score Analysis'!S537,'WMC Loss McConaughy-GI'!$B$53:$D$53,0))</f>
        <v>0</v>
      </c>
    </row>
    <row r="538" spans="15:25" x14ac:dyDescent="0.55000000000000004">
      <c r="O538">
        <f t="shared" si="88"/>
        <v>1990</v>
      </c>
      <c r="P538">
        <f t="shared" si="89"/>
        <v>12</v>
      </c>
      <c r="Q538" s="1">
        <v>33208</v>
      </c>
      <c r="R538" s="18">
        <f t="shared" si="90"/>
        <v>199012</v>
      </c>
      <c r="S538" s="1" t="str">
        <f t="shared" si="91"/>
        <v>Normal</v>
      </c>
      <c r="T538" s="2">
        <v>34600</v>
      </c>
      <c r="U538" s="63">
        <f t="shared" si="87"/>
        <v>0</v>
      </c>
      <c r="V538" s="70">
        <f t="shared" si="92"/>
        <v>8955.777655972257</v>
      </c>
      <c r="W538" s="63">
        <f t="shared" si="93"/>
        <v>2.5077676602296908</v>
      </c>
      <c r="X538" s="63">
        <f t="shared" si="94"/>
        <v>0</v>
      </c>
      <c r="Y538" s="70">
        <f>X538*INDEX('WMC Loss McConaughy-GI'!$B$54:$D$65,MATCH('Score Analysis'!P538,'WMC Loss McConaughy-GI'!$E$54:$E$65,0),MATCH('Score Analysis'!S538,'WMC Loss McConaughy-GI'!$B$53:$D$53,0))</f>
        <v>0</v>
      </c>
    </row>
    <row r="539" spans="15:25" x14ac:dyDescent="0.55000000000000004">
      <c r="O539">
        <f t="shared" si="88"/>
        <v>1991</v>
      </c>
      <c r="P539">
        <f t="shared" si="89"/>
        <v>1</v>
      </c>
      <c r="Q539" s="1">
        <v>33239</v>
      </c>
      <c r="R539" s="18">
        <f t="shared" si="90"/>
        <v>199101</v>
      </c>
      <c r="S539" s="1" t="str">
        <f t="shared" si="91"/>
        <v>Dry</v>
      </c>
      <c r="T539" s="2">
        <v>0</v>
      </c>
      <c r="U539" s="63">
        <f t="shared" si="87"/>
        <v>0</v>
      </c>
      <c r="V539" s="70">
        <f t="shared" si="92"/>
        <v>8953.2698883120265</v>
      </c>
      <c r="W539" s="63">
        <f t="shared" si="93"/>
        <v>5.6694492713103681</v>
      </c>
      <c r="X539" s="63">
        <f t="shared" si="94"/>
        <v>0</v>
      </c>
      <c r="Y539" s="70">
        <f>X539*INDEX('WMC Loss McConaughy-GI'!$B$54:$D$65,MATCH('Score Analysis'!P539,'WMC Loss McConaughy-GI'!$E$54:$E$65,0),MATCH('Score Analysis'!S539,'WMC Loss McConaughy-GI'!$B$53:$D$53,0))</f>
        <v>0</v>
      </c>
    </row>
    <row r="540" spans="15:25" x14ac:dyDescent="0.55000000000000004">
      <c r="O540">
        <f t="shared" si="88"/>
        <v>1991</v>
      </c>
      <c r="P540">
        <f t="shared" si="89"/>
        <v>2</v>
      </c>
      <c r="Q540" s="1">
        <v>33270</v>
      </c>
      <c r="R540" s="18">
        <f t="shared" si="90"/>
        <v>199102</v>
      </c>
      <c r="S540" s="1" t="str">
        <f t="shared" si="91"/>
        <v>Dry</v>
      </c>
      <c r="T540" s="2">
        <v>4799.9999999999973</v>
      </c>
      <c r="U540" s="63">
        <f t="shared" si="87"/>
        <v>0</v>
      </c>
      <c r="V540" s="70">
        <f t="shared" si="92"/>
        <v>8947.6004390407161</v>
      </c>
      <c r="W540" s="63">
        <f t="shared" si="93"/>
        <v>18.963206810585202</v>
      </c>
      <c r="X540" s="63">
        <f t="shared" si="94"/>
        <v>0</v>
      </c>
      <c r="Y540" s="70">
        <f>X540*INDEX('WMC Loss McConaughy-GI'!$B$54:$D$65,MATCH('Score Analysis'!P540,'WMC Loss McConaughy-GI'!$E$54:$E$65,0),MATCH('Score Analysis'!S540,'WMC Loss McConaughy-GI'!$B$53:$D$53,0))</f>
        <v>0</v>
      </c>
    </row>
    <row r="541" spans="15:25" x14ac:dyDescent="0.55000000000000004">
      <c r="O541">
        <f t="shared" si="88"/>
        <v>1991</v>
      </c>
      <c r="P541">
        <f t="shared" si="89"/>
        <v>3</v>
      </c>
      <c r="Q541" s="1">
        <v>33298</v>
      </c>
      <c r="R541" s="18">
        <f t="shared" si="90"/>
        <v>199103</v>
      </c>
      <c r="S541" s="1" t="str">
        <f t="shared" si="91"/>
        <v>Dry</v>
      </c>
      <c r="T541" s="2">
        <v>34300.000000000015</v>
      </c>
      <c r="U541" s="63">
        <f t="shared" si="87"/>
        <v>0</v>
      </c>
      <c r="V541" s="70">
        <f t="shared" si="92"/>
        <v>8928.6372322301304</v>
      </c>
      <c r="W541" s="63">
        <f t="shared" si="93"/>
        <v>0</v>
      </c>
      <c r="X541" s="63">
        <f t="shared" si="94"/>
        <v>8928.6372322301304</v>
      </c>
      <c r="Y541" s="70">
        <f>X541*INDEX('WMC Loss McConaughy-GI'!$B$54:$D$65,MATCH('Score Analysis'!P541,'WMC Loss McConaughy-GI'!$E$54:$E$65,0),MATCH('Score Analysis'!S541,'WMC Loss McConaughy-GI'!$B$53:$D$53,0))</f>
        <v>8284.7115022508151</v>
      </c>
    </row>
    <row r="542" spans="15:25" x14ac:dyDescent="0.55000000000000004">
      <c r="O542">
        <f t="shared" si="88"/>
        <v>1991</v>
      </c>
      <c r="P542">
        <f t="shared" si="89"/>
        <v>4</v>
      </c>
      <c r="Q542" s="1">
        <v>33329</v>
      </c>
      <c r="R542" s="18">
        <f t="shared" si="90"/>
        <v>199104</v>
      </c>
      <c r="S542" s="1" t="str">
        <f t="shared" si="91"/>
        <v>Dry</v>
      </c>
      <c r="T542" s="2">
        <v>51900.000000000007</v>
      </c>
      <c r="U542" s="63">
        <f t="shared" si="87"/>
        <v>0</v>
      </c>
      <c r="V542" s="70">
        <f t="shared" si="92"/>
        <v>0</v>
      </c>
      <c r="W542" s="63">
        <f t="shared" si="93"/>
        <v>0</v>
      </c>
      <c r="X542" s="63">
        <f t="shared" si="94"/>
        <v>0</v>
      </c>
      <c r="Y542" s="70">
        <f>X542*INDEX('WMC Loss McConaughy-GI'!$B$54:$D$65,MATCH('Score Analysis'!P542,'WMC Loss McConaughy-GI'!$E$54:$E$65,0),MATCH('Score Analysis'!S542,'WMC Loss McConaughy-GI'!$B$53:$D$53,0))</f>
        <v>0</v>
      </c>
    </row>
    <row r="543" spans="15:25" x14ac:dyDescent="0.55000000000000004">
      <c r="O543">
        <f t="shared" si="88"/>
        <v>1991</v>
      </c>
      <c r="P543">
        <f t="shared" si="89"/>
        <v>5</v>
      </c>
      <c r="Q543" s="1">
        <v>33359</v>
      </c>
      <c r="R543" s="18">
        <f t="shared" si="90"/>
        <v>199105</v>
      </c>
      <c r="S543" s="1" t="str">
        <f t="shared" si="91"/>
        <v>Dry</v>
      </c>
      <c r="T543" s="2">
        <v>0</v>
      </c>
      <c r="U543" s="63">
        <f t="shared" si="87"/>
        <v>0</v>
      </c>
      <c r="V543" s="70">
        <f t="shared" si="92"/>
        <v>0</v>
      </c>
      <c r="W543" s="63">
        <f t="shared" si="93"/>
        <v>0</v>
      </c>
      <c r="X543" s="63">
        <f t="shared" si="94"/>
        <v>0</v>
      </c>
      <c r="Y543" s="70">
        <f>X543*INDEX('WMC Loss McConaughy-GI'!$B$54:$D$65,MATCH('Score Analysis'!P543,'WMC Loss McConaughy-GI'!$E$54:$E$65,0),MATCH('Score Analysis'!S543,'WMC Loss McConaughy-GI'!$B$53:$D$53,0))</f>
        <v>0</v>
      </c>
    </row>
    <row r="544" spans="15:25" x14ac:dyDescent="0.55000000000000004">
      <c r="O544">
        <f t="shared" si="88"/>
        <v>1991</v>
      </c>
      <c r="P544">
        <f t="shared" si="89"/>
        <v>6</v>
      </c>
      <c r="Q544" s="1">
        <v>33390</v>
      </c>
      <c r="R544" s="18">
        <f t="shared" si="90"/>
        <v>199106</v>
      </c>
      <c r="S544" s="1" t="str">
        <f t="shared" si="91"/>
        <v>Dry</v>
      </c>
      <c r="T544" s="2">
        <v>0</v>
      </c>
      <c r="U544" s="63">
        <f t="shared" si="87"/>
        <v>0</v>
      </c>
      <c r="V544" s="70">
        <f t="shared" si="92"/>
        <v>0</v>
      </c>
      <c r="W544" s="63">
        <f t="shared" si="93"/>
        <v>0</v>
      </c>
      <c r="X544" s="63">
        <f t="shared" si="94"/>
        <v>0</v>
      </c>
      <c r="Y544" s="70">
        <f>X544*INDEX('WMC Loss McConaughy-GI'!$B$54:$D$65,MATCH('Score Analysis'!P544,'WMC Loss McConaughy-GI'!$E$54:$E$65,0),MATCH('Score Analysis'!S544,'WMC Loss McConaughy-GI'!$B$53:$D$53,0))</f>
        <v>0</v>
      </c>
    </row>
    <row r="545" spans="15:25" x14ac:dyDescent="0.55000000000000004">
      <c r="O545">
        <f t="shared" si="88"/>
        <v>1991</v>
      </c>
      <c r="P545">
        <f t="shared" si="89"/>
        <v>7</v>
      </c>
      <c r="Q545" s="1">
        <v>33420</v>
      </c>
      <c r="R545" s="18">
        <f t="shared" si="90"/>
        <v>199107</v>
      </c>
      <c r="S545" s="1" t="str">
        <f t="shared" si="91"/>
        <v>Dry</v>
      </c>
      <c r="T545" s="2">
        <v>17400.000000000004</v>
      </c>
      <c r="U545" s="63">
        <f t="shared" si="87"/>
        <v>0</v>
      </c>
      <c r="V545" s="70">
        <f t="shared" si="92"/>
        <v>0</v>
      </c>
      <c r="W545" s="63">
        <f t="shared" si="93"/>
        <v>0</v>
      </c>
      <c r="X545" s="63">
        <f t="shared" si="94"/>
        <v>0</v>
      </c>
      <c r="Y545" s="70">
        <f>X545*INDEX('WMC Loss McConaughy-GI'!$B$54:$D$65,MATCH('Score Analysis'!P545,'WMC Loss McConaughy-GI'!$E$54:$E$65,0),MATCH('Score Analysis'!S545,'WMC Loss McConaughy-GI'!$B$53:$D$53,0))</f>
        <v>0</v>
      </c>
    </row>
    <row r="546" spans="15:25" x14ac:dyDescent="0.55000000000000004">
      <c r="O546">
        <f t="shared" si="88"/>
        <v>1991</v>
      </c>
      <c r="P546">
        <f t="shared" si="89"/>
        <v>8</v>
      </c>
      <c r="Q546" s="1">
        <v>33451</v>
      </c>
      <c r="R546" s="18">
        <f t="shared" si="90"/>
        <v>199108</v>
      </c>
      <c r="S546" s="1" t="str">
        <f t="shared" si="91"/>
        <v>Dry</v>
      </c>
      <c r="T546" s="2">
        <v>23900.000000000004</v>
      </c>
      <c r="U546" s="63">
        <f t="shared" si="87"/>
        <v>0</v>
      </c>
      <c r="V546" s="70">
        <f t="shared" si="92"/>
        <v>0</v>
      </c>
      <c r="W546" s="63">
        <f t="shared" si="93"/>
        <v>0</v>
      </c>
      <c r="X546" s="63">
        <f t="shared" si="94"/>
        <v>0</v>
      </c>
      <c r="Y546" s="70">
        <f>X546*INDEX('WMC Loss McConaughy-GI'!$B$54:$D$65,MATCH('Score Analysis'!P546,'WMC Loss McConaughy-GI'!$E$54:$E$65,0),MATCH('Score Analysis'!S546,'WMC Loss McConaughy-GI'!$B$53:$D$53,0))</f>
        <v>0</v>
      </c>
    </row>
    <row r="547" spans="15:25" x14ac:dyDescent="0.55000000000000004">
      <c r="O547">
        <f t="shared" si="88"/>
        <v>1991</v>
      </c>
      <c r="P547">
        <f t="shared" si="89"/>
        <v>9</v>
      </c>
      <c r="Q547" s="1">
        <v>33482</v>
      </c>
      <c r="R547" s="18">
        <f t="shared" si="90"/>
        <v>199109</v>
      </c>
      <c r="S547" s="1" t="str">
        <f t="shared" si="91"/>
        <v>Dry</v>
      </c>
      <c r="T547" s="2">
        <v>21100</v>
      </c>
      <c r="U547" s="63">
        <f t="shared" si="87"/>
        <v>4420.5268379624322</v>
      </c>
      <c r="V547" s="70">
        <f t="shared" si="92"/>
        <v>4420.5268379624322</v>
      </c>
      <c r="W547" s="63">
        <f t="shared" si="93"/>
        <v>16.768169663727861</v>
      </c>
      <c r="X547" s="63">
        <f t="shared" si="94"/>
        <v>0</v>
      </c>
      <c r="Y547" s="70">
        <f>X547*INDEX('WMC Loss McConaughy-GI'!$B$54:$D$65,MATCH('Score Analysis'!P547,'WMC Loss McConaughy-GI'!$E$54:$E$65,0),MATCH('Score Analysis'!S547,'WMC Loss McConaughy-GI'!$B$53:$D$53,0))</f>
        <v>0</v>
      </c>
    </row>
    <row r="548" spans="15:25" x14ac:dyDescent="0.55000000000000004">
      <c r="O548">
        <f t="shared" si="88"/>
        <v>1991</v>
      </c>
      <c r="P548">
        <f t="shared" si="89"/>
        <v>10</v>
      </c>
      <c r="Q548" s="1">
        <v>33512</v>
      </c>
      <c r="R548" s="18">
        <f t="shared" si="90"/>
        <v>199110</v>
      </c>
      <c r="S548" s="1" t="str">
        <f t="shared" si="91"/>
        <v>Dry</v>
      </c>
      <c r="T548" s="2">
        <v>52800.000000000007</v>
      </c>
      <c r="U548" s="63">
        <f t="shared" si="87"/>
        <v>0</v>
      </c>
      <c r="V548" s="70">
        <f t="shared" si="92"/>
        <v>4403.7586682987039</v>
      </c>
      <c r="W548" s="63">
        <f t="shared" si="93"/>
        <v>9.8954057299286955</v>
      </c>
      <c r="X548" s="63">
        <f t="shared" si="94"/>
        <v>0</v>
      </c>
      <c r="Y548" s="70">
        <f>X548*INDEX('WMC Loss McConaughy-GI'!$B$54:$D$65,MATCH('Score Analysis'!P548,'WMC Loss McConaughy-GI'!$E$54:$E$65,0),MATCH('Score Analysis'!S548,'WMC Loss McConaughy-GI'!$B$53:$D$53,0))</f>
        <v>0</v>
      </c>
    </row>
    <row r="549" spans="15:25" x14ac:dyDescent="0.55000000000000004">
      <c r="O549">
        <f t="shared" si="88"/>
        <v>1991</v>
      </c>
      <c r="P549">
        <f t="shared" si="89"/>
        <v>11</v>
      </c>
      <c r="Q549" s="1">
        <v>33543</v>
      </c>
      <c r="R549" s="18">
        <f t="shared" si="90"/>
        <v>199111</v>
      </c>
      <c r="S549" s="1" t="str">
        <f t="shared" si="91"/>
        <v>Dry</v>
      </c>
      <c r="T549" s="2">
        <v>7899.9999999999982</v>
      </c>
      <c r="U549" s="63">
        <f t="shared" si="87"/>
        <v>0</v>
      </c>
      <c r="V549" s="70">
        <f t="shared" si="92"/>
        <v>4393.8632625687751</v>
      </c>
      <c r="W549" s="63">
        <f t="shared" si="93"/>
        <v>4.4949922256106047</v>
      </c>
      <c r="X549" s="63">
        <f t="shared" si="94"/>
        <v>0</v>
      </c>
      <c r="Y549" s="70">
        <f>X549*INDEX('WMC Loss McConaughy-GI'!$B$54:$D$65,MATCH('Score Analysis'!P549,'WMC Loss McConaughy-GI'!$E$54:$E$65,0),MATCH('Score Analysis'!S549,'WMC Loss McConaughy-GI'!$B$53:$D$53,0))</f>
        <v>0</v>
      </c>
    </row>
    <row r="550" spans="15:25" x14ac:dyDescent="0.55000000000000004">
      <c r="O550">
        <f t="shared" si="88"/>
        <v>1991</v>
      </c>
      <c r="P550">
        <f t="shared" si="89"/>
        <v>12</v>
      </c>
      <c r="Q550" s="1">
        <v>33573</v>
      </c>
      <c r="R550" s="18">
        <f t="shared" si="90"/>
        <v>199112</v>
      </c>
      <c r="S550" s="1" t="str">
        <f t="shared" si="91"/>
        <v>Dry</v>
      </c>
      <c r="T550" s="2">
        <v>0</v>
      </c>
      <c r="U550" s="63">
        <f t="shared" si="87"/>
        <v>0</v>
      </c>
      <c r="V550" s="70">
        <f t="shared" si="92"/>
        <v>4389.3682703431641</v>
      </c>
      <c r="W550" s="63">
        <f t="shared" si="93"/>
        <v>1.2290965921719192</v>
      </c>
      <c r="X550" s="63">
        <f t="shared" si="94"/>
        <v>0</v>
      </c>
      <c r="Y550" s="70">
        <f>X550*INDEX('WMC Loss McConaughy-GI'!$B$54:$D$65,MATCH('Score Analysis'!P550,'WMC Loss McConaughy-GI'!$E$54:$E$65,0),MATCH('Score Analysis'!S550,'WMC Loss McConaughy-GI'!$B$53:$D$53,0))</f>
        <v>0</v>
      </c>
    </row>
    <row r="551" spans="15:25" x14ac:dyDescent="0.55000000000000004">
      <c r="O551">
        <f t="shared" si="88"/>
        <v>1992</v>
      </c>
      <c r="P551">
        <f t="shared" si="89"/>
        <v>1</v>
      </c>
      <c r="Q551" s="1">
        <v>33604</v>
      </c>
      <c r="R551" s="18">
        <f t="shared" si="90"/>
        <v>199201</v>
      </c>
      <c r="S551" s="1" t="str">
        <f t="shared" si="91"/>
        <v>Normal</v>
      </c>
      <c r="T551" s="2">
        <v>0</v>
      </c>
      <c r="U551" s="63">
        <f t="shared" si="87"/>
        <v>0</v>
      </c>
      <c r="V551" s="70">
        <f t="shared" si="92"/>
        <v>4388.1391737509921</v>
      </c>
      <c r="W551" s="63">
        <f t="shared" si="93"/>
        <v>2.7786867537086377</v>
      </c>
      <c r="X551" s="63">
        <f t="shared" si="94"/>
        <v>0</v>
      </c>
      <c r="Y551" s="70">
        <f>X551*INDEX('WMC Loss McConaughy-GI'!$B$54:$D$65,MATCH('Score Analysis'!P551,'WMC Loss McConaughy-GI'!$E$54:$E$65,0),MATCH('Score Analysis'!S551,'WMC Loss McConaughy-GI'!$B$53:$D$53,0))</f>
        <v>0</v>
      </c>
    </row>
    <row r="552" spans="15:25" x14ac:dyDescent="0.55000000000000004">
      <c r="O552">
        <f t="shared" si="88"/>
        <v>1992</v>
      </c>
      <c r="P552">
        <f t="shared" si="89"/>
        <v>2</v>
      </c>
      <c r="Q552" s="1">
        <v>33635</v>
      </c>
      <c r="R552" s="18">
        <f t="shared" si="90"/>
        <v>199202</v>
      </c>
      <c r="S552" s="1" t="str">
        <f t="shared" si="91"/>
        <v>Normal</v>
      </c>
      <c r="T552" s="2">
        <v>68300</v>
      </c>
      <c r="U552" s="63">
        <f t="shared" si="87"/>
        <v>0</v>
      </c>
      <c r="V552" s="70">
        <f t="shared" si="92"/>
        <v>4385.3604869972833</v>
      </c>
      <c r="W552" s="63">
        <f t="shared" si="93"/>
        <v>9.2941675726876625</v>
      </c>
      <c r="X552" s="63">
        <f t="shared" si="94"/>
        <v>0</v>
      </c>
      <c r="Y552" s="70">
        <f>X552*INDEX('WMC Loss McConaughy-GI'!$B$54:$D$65,MATCH('Score Analysis'!P552,'WMC Loss McConaughy-GI'!$E$54:$E$65,0),MATCH('Score Analysis'!S552,'WMC Loss McConaughy-GI'!$B$53:$D$53,0))</f>
        <v>0</v>
      </c>
    </row>
    <row r="553" spans="15:25" x14ac:dyDescent="0.55000000000000004">
      <c r="O553">
        <f t="shared" si="88"/>
        <v>1992</v>
      </c>
      <c r="P553">
        <f t="shared" si="89"/>
        <v>3</v>
      </c>
      <c r="Q553" s="1">
        <v>33664</v>
      </c>
      <c r="R553" s="18">
        <f t="shared" si="90"/>
        <v>199203</v>
      </c>
      <c r="S553" s="1" t="str">
        <f t="shared" si="91"/>
        <v>Normal</v>
      </c>
      <c r="T553" s="2">
        <v>83700</v>
      </c>
      <c r="U553" s="63">
        <f t="shared" si="87"/>
        <v>0</v>
      </c>
      <c r="V553" s="70">
        <f t="shared" si="92"/>
        <v>4376.0663194245953</v>
      </c>
      <c r="W553" s="63">
        <f t="shared" si="93"/>
        <v>0</v>
      </c>
      <c r="X553" s="63">
        <f t="shared" si="94"/>
        <v>4376.0663194245953</v>
      </c>
      <c r="Y553" s="70">
        <f>X553*INDEX('WMC Loss McConaughy-GI'!$B$54:$D$65,MATCH('Score Analysis'!P553,'WMC Loss McConaughy-GI'!$E$54:$E$65,0),MATCH('Score Analysis'!S553,'WMC Loss McConaughy-GI'!$B$53:$D$53,0))</f>
        <v>4178.4852824539539</v>
      </c>
    </row>
    <row r="554" spans="15:25" x14ac:dyDescent="0.55000000000000004">
      <c r="O554">
        <f t="shared" si="88"/>
        <v>1992</v>
      </c>
      <c r="P554">
        <f t="shared" si="89"/>
        <v>4</v>
      </c>
      <c r="Q554" s="1">
        <v>33695</v>
      </c>
      <c r="R554" s="18">
        <f t="shared" si="90"/>
        <v>199204</v>
      </c>
      <c r="S554" s="1" t="str">
        <f t="shared" si="91"/>
        <v>Normal</v>
      </c>
      <c r="T554" s="2">
        <v>94900</v>
      </c>
      <c r="U554" s="63">
        <f t="shared" si="87"/>
        <v>0</v>
      </c>
      <c r="V554" s="70">
        <f t="shared" si="92"/>
        <v>0</v>
      </c>
      <c r="W554" s="63">
        <f t="shared" si="93"/>
        <v>0</v>
      </c>
      <c r="X554" s="63">
        <f t="shared" si="94"/>
        <v>0</v>
      </c>
      <c r="Y554" s="70">
        <f>X554*INDEX('WMC Loss McConaughy-GI'!$B$54:$D$65,MATCH('Score Analysis'!P554,'WMC Loss McConaughy-GI'!$E$54:$E$65,0),MATCH('Score Analysis'!S554,'WMC Loss McConaughy-GI'!$B$53:$D$53,0))</f>
        <v>0</v>
      </c>
    </row>
    <row r="555" spans="15:25" x14ac:dyDescent="0.55000000000000004">
      <c r="O555">
        <f t="shared" si="88"/>
        <v>1992</v>
      </c>
      <c r="P555">
        <f t="shared" si="89"/>
        <v>5</v>
      </c>
      <c r="Q555" s="1">
        <v>33725</v>
      </c>
      <c r="R555" s="18">
        <f t="shared" si="90"/>
        <v>199205</v>
      </c>
      <c r="S555" s="1" t="str">
        <f t="shared" si="91"/>
        <v>Normal</v>
      </c>
      <c r="T555" s="2">
        <v>115600</v>
      </c>
      <c r="U555" s="63">
        <f t="shared" si="87"/>
        <v>0</v>
      </c>
      <c r="V555" s="70">
        <f t="shared" si="92"/>
        <v>0</v>
      </c>
      <c r="W555" s="63">
        <f t="shared" si="93"/>
        <v>0</v>
      </c>
      <c r="X555" s="63">
        <f t="shared" si="94"/>
        <v>0</v>
      </c>
      <c r="Y555" s="70">
        <f>X555*INDEX('WMC Loss McConaughy-GI'!$B$54:$D$65,MATCH('Score Analysis'!P555,'WMC Loss McConaughy-GI'!$E$54:$E$65,0),MATCH('Score Analysis'!S555,'WMC Loss McConaughy-GI'!$B$53:$D$53,0))</f>
        <v>0</v>
      </c>
    </row>
    <row r="556" spans="15:25" x14ac:dyDescent="0.55000000000000004">
      <c r="O556">
        <f t="shared" si="88"/>
        <v>1992</v>
      </c>
      <c r="P556">
        <f t="shared" si="89"/>
        <v>6</v>
      </c>
      <c r="Q556" s="1">
        <v>33756</v>
      </c>
      <c r="R556" s="18">
        <f t="shared" si="90"/>
        <v>199206</v>
      </c>
      <c r="S556" s="1" t="str">
        <f t="shared" si="91"/>
        <v>Normal</v>
      </c>
      <c r="T556" s="2">
        <v>131299.99999999997</v>
      </c>
      <c r="U556" s="63">
        <f t="shared" si="87"/>
        <v>0</v>
      </c>
      <c r="V556" s="70">
        <f t="shared" si="92"/>
        <v>0</v>
      </c>
      <c r="W556" s="63">
        <f t="shared" si="93"/>
        <v>0</v>
      </c>
      <c r="X556" s="63">
        <f t="shared" si="94"/>
        <v>0</v>
      </c>
      <c r="Y556" s="70">
        <f>X556*INDEX('WMC Loss McConaughy-GI'!$B$54:$D$65,MATCH('Score Analysis'!P556,'WMC Loss McConaughy-GI'!$E$54:$E$65,0),MATCH('Score Analysis'!S556,'WMC Loss McConaughy-GI'!$B$53:$D$53,0))</f>
        <v>0</v>
      </c>
    </row>
    <row r="557" spans="15:25" x14ac:dyDescent="0.55000000000000004">
      <c r="O557">
        <f t="shared" si="88"/>
        <v>1992</v>
      </c>
      <c r="P557">
        <f t="shared" si="89"/>
        <v>7</v>
      </c>
      <c r="Q557" s="1">
        <v>33786</v>
      </c>
      <c r="R557" s="18">
        <f t="shared" si="90"/>
        <v>199207</v>
      </c>
      <c r="S557" s="1" t="str">
        <f t="shared" si="91"/>
        <v>Normal</v>
      </c>
      <c r="T557" s="2">
        <v>18599.999999999993</v>
      </c>
      <c r="U557" s="63">
        <f t="shared" si="87"/>
        <v>0</v>
      </c>
      <c r="V557" s="70">
        <f t="shared" si="92"/>
        <v>0</v>
      </c>
      <c r="W557" s="63">
        <f t="shared" si="93"/>
        <v>0</v>
      </c>
      <c r="X557" s="63">
        <f t="shared" si="94"/>
        <v>0</v>
      </c>
      <c r="Y557" s="70">
        <f>X557*INDEX('WMC Loss McConaughy-GI'!$B$54:$D$65,MATCH('Score Analysis'!P557,'WMC Loss McConaughy-GI'!$E$54:$E$65,0),MATCH('Score Analysis'!S557,'WMC Loss McConaughy-GI'!$B$53:$D$53,0))</f>
        <v>0</v>
      </c>
    </row>
    <row r="558" spans="15:25" x14ac:dyDescent="0.55000000000000004">
      <c r="O558">
        <f t="shared" si="88"/>
        <v>1992</v>
      </c>
      <c r="P558">
        <f t="shared" si="89"/>
        <v>8</v>
      </c>
      <c r="Q558" s="1">
        <v>33817</v>
      </c>
      <c r="R558" s="18">
        <f t="shared" si="90"/>
        <v>199208</v>
      </c>
      <c r="S558" s="1" t="str">
        <f t="shared" si="91"/>
        <v>Normal</v>
      </c>
      <c r="T558" s="2">
        <v>73800</v>
      </c>
      <c r="U558" s="63">
        <f t="shared" si="87"/>
        <v>0</v>
      </c>
      <c r="V558" s="70">
        <f t="shared" si="92"/>
        <v>0</v>
      </c>
      <c r="W558" s="63">
        <f t="shared" si="93"/>
        <v>0</v>
      </c>
      <c r="X558" s="63">
        <f t="shared" si="94"/>
        <v>0</v>
      </c>
      <c r="Y558" s="70">
        <f>X558*INDEX('WMC Loss McConaughy-GI'!$B$54:$D$65,MATCH('Score Analysis'!P558,'WMC Loss McConaughy-GI'!$E$54:$E$65,0),MATCH('Score Analysis'!S558,'WMC Loss McConaughy-GI'!$B$53:$D$53,0))</f>
        <v>0</v>
      </c>
    </row>
    <row r="559" spans="15:25" x14ac:dyDescent="0.55000000000000004">
      <c r="O559">
        <f t="shared" si="88"/>
        <v>1992</v>
      </c>
      <c r="P559">
        <f t="shared" si="89"/>
        <v>9</v>
      </c>
      <c r="Q559" s="1">
        <v>33848</v>
      </c>
      <c r="R559" s="18">
        <f t="shared" si="90"/>
        <v>199209</v>
      </c>
      <c r="S559" s="1" t="str">
        <f t="shared" si="91"/>
        <v>Normal</v>
      </c>
      <c r="T559" s="2">
        <v>65500</v>
      </c>
      <c r="U559" s="63">
        <f t="shared" si="87"/>
        <v>9019.3515432585282</v>
      </c>
      <c r="V559" s="70">
        <f t="shared" si="92"/>
        <v>9019.3515432585282</v>
      </c>
      <c r="W559" s="63">
        <f t="shared" si="93"/>
        <v>34.212667964227393</v>
      </c>
      <c r="X559" s="63">
        <f t="shared" si="94"/>
        <v>0</v>
      </c>
      <c r="Y559" s="70">
        <f>X559*INDEX('WMC Loss McConaughy-GI'!$B$54:$D$65,MATCH('Score Analysis'!P559,'WMC Loss McConaughy-GI'!$E$54:$E$65,0),MATCH('Score Analysis'!S559,'WMC Loss McConaughy-GI'!$B$53:$D$53,0))</f>
        <v>0</v>
      </c>
    </row>
    <row r="560" spans="15:25" x14ac:dyDescent="0.55000000000000004">
      <c r="O560">
        <f t="shared" si="88"/>
        <v>1992</v>
      </c>
      <c r="P560">
        <f t="shared" si="89"/>
        <v>10</v>
      </c>
      <c r="Q560" s="1">
        <v>33878</v>
      </c>
      <c r="R560" s="18">
        <f t="shared" si="90"/>
        <v>199210</v>
      </c>
      <c r="S560" s="1" t="str">
        <f t="shared" si="91"/>
        <v>Normal</v>
      </c>
      <c r="T560" s="2">
        <v>59500</v>
      </c>
      <c r="U560" s="63">
        <f t="shared" si="87"/>
        <v>0</v>
      </c>
      <c r="V560" s="70">
        <f t="shared" si="92"/>
        <v>8985.1388752943003</v>
      </c>
      <c r="W560" s="63">
        <f t="shared" si="93"/>
        <v>20.189933510852754</v>
      </c>
      <c r="X560" s="63">
        <f t="shared" si="94"/>
        <v>0</v>
      </c>
      <c r="Y560" s="70">
        <f>X560*INDEX('WMC Loss McConaughy-GI'!$B$54:$D$65,MATCH('Score Analysis'!P560,'WMC Loss McConaughy-GI'!$E$54:$E$65,0),MATCH('Score Analysis'!S560,'WMC Loss McConaughy-GI'!$B$53:$D$53,0))</f>
        <v>0</v>
      </c>
    </row>
    <row r="561" spans="15:25" x14ac:dyDescent="0.55000000000000004">
      <c r="O561">
        <f t="shared" si="88"/>
        <v>1992</v>
      </c>
      <c r="P561">
        <f t="shared" si="89"/>
        <v>11</v>
      </c>
      <c r="Q561" s="1">
        <v>33909</v>
      </c>
      <c r="R561" s="18">
        <f t="shared" si="90"/>
        <v>199211</v>
      </c>
      <c r="S561" s="1" t="str">
        <f t="shared" si="91"/>
        <v>Normal</v>
      </c>
      <c r="T561" s="2">
        <v>37800</v>
      </c>
      <c r="U561" s="63">
        <f t="shared" si="87"/>
        <v>0</v>
      </c>
      <c r="V561" s="70">
        <f t="shared" si="92"/>
        <v>8964.9489417834484</v>
      </c>
      <c r="W561" s="63">
        <f t="shared" si="93"/>
        <v>9.1712858111915043</v>
      </c>
      <c r="X561" s="63">
        <f t="shared" si="94"/>
        <v>0</v>
      </c>
      <c r="Y561" s="70">
        <f>X561*INDEX('WMC Loss McConaughy-GI'!$B$54:$D$65,MATCH('Score Analysis'!P561,'WMC Loss McConaughy-GI'!$E$54:$E$65,0),MATCH('Score Analysis'!S561,'WMC Loss McConaughy-GI'!$B$53:$D$53,0))</f>
        <v>0</v>
      </c>
    </row>
    <row r="562" spans="15:25" x14ac:dyDescent="0.55000000000000004">
      <c r="O562">
        <f t="shared" si="88"/>
        <v>1992</v>
      </c>
      <c r="P562">
        <f t="shared" si="89"/>
        <v>12</v>
      </c>
      <c r="Q562" s="1">
        <v>33939</v>
      </c>
      <c r="R562" s="18">
        <f t="shared" si="90"/>
        <v>199212</v>
      </c>
      <c r="S562" s="1" t="str">
        <f t="shared" si="91"/>
        <v>Normal</v>
      </c>
      <c r="T562" s="2">
        <v>0</v>
      </c>
      <c r="U562" s="63">
        <f t="shared" si="87"/>
        <v>0</v>
      </c>
      <c r="V562" s="70">
        <f t="shared" si="92"/>
        <v>8955.777655972257</v>
      </c>
      <c r="W562" s="63">
        <f t="shared" si="93"/>
        <v>2.5077676602296908</v>
      </c>
      <c r="X562" s="63">
        <f t="shared" si="94"/>
        <v>0</v>
      </c>
      <c r="Y562" s="70">
        <f>X562*INDEX('WMC Loss McConaughy-GI'!$B$54:$D$65,MATCH('Score Analysis'!P562,'WMC Loss McConaughy-GI'!$E$54:$E$65,0),MATCH('Score Analysis'!S562,'WMC Loss McConaughy-GI'!$B$53:$D$53,0))</f>
        <v>0</v>
      </c>
    </row>
    <row r="563" spans="15:25" x14ac:dyDescent="0.55000000000000004">
      <c r="O563">
        <f t="shared" si="88"/>
        <v>1993</v>
      </c>
      <c r="P563">
        <f t="shared" si="89"/>
        <v>1</v>
      </c>
      <c r="Q563" s="1">
        <v>33970</v>
      </c>
      <c r="R563" s="18">
        <f t="shared" si="90"/>
        <v>199301</v>
      </c>
      <c r="S563" s="1" t="str">
        <f t="shared" si="91"/>
        <v>Wet</v>
      </c>
      <c r="T563" s="2">
        <v>0</v>
      </c>
      <c r="U563" s="63">
        <f t="shared" si="87"/>
        <v>0</v>
      </c>
      <c r="V563" s="70">
        <f t="shared" si="92"/>
        <v>8953.2698883120265</v>
      </c>
      <c r="W563" s="63">
        <f t="shared" si="93"/>
        <v>5.6694492713103681</v>
      </c>
      <c r="X563" s="63">
        <f t="shared" si="94"/>
        <v>0</v>
      </c>
      <c r="Y563" s="70">
        <f>X563*INDEX('WMC Loss McConaughy-GI'!$B$54:$D$65,MATCH('Score Analysis'!P563,'WMC Loss McConaughy-GI'!$E$54:$E$65,0),MATCH('Score Analysis'!S563,'WMC Loss McConaughy-GI'!$B$53:$D$53,0))</f>
        <v>0</v>
      </c>
    </row>
    <row r="564" spans="15:25" x14ac:dyDescent="0.55000000000000004">
      <c r="O564">
        <f t="shared" si="88"/>
        <v>1993</v>
      </c>
      <c r="P564">
        <f t="shared" si="89"/>
        <v>2</v>
      </c>
      <c r="Q564" s="1">
        <v>34001</v>
      </c>
      <c r="R564" s="18">
        <f t="shared" si="90"/>
        <v>199302</v>
      </c>
      <c r="S564" s="1" t="str">
        <f t="shared" si="91"/>
        <v>Wet</v>
      </c>
      <c r="T564" s="2">
        <v>84000</v>
      </c>
      <c r="U564" s="63">
        <f t="shared" si="87"/>
        <v>0</v>
      </c>
      <c r="V564" s="70">
        <f t="shared" si="92"/>
        <v>8947.6004390407161</v>
      </c>
      <c r="W564" s="63">
        <f t="shared" si="93"/>
        <v>18.963206810585202</v>
      </c>
      <c r="X564" s="63">
        <f t="shared" si="94"/>
        <v>0</v>
      </c>
      <c r="Y564" s="70">
        <f>X564*INDEX('WMC Loss McConaughy-GI'!$B$54:$D$65,MATCH('Score Analysis'!P564,'WMC Loss McConaughy-GI'!$E$54:$E$65,0),MATCH('Score Analysis'!S564,'WMC Loss McConaughy-GI'!$B$53:$D$53,0))</f>
        <v>0</v>
      </c>
    </row>
    <row r="565" spans="15:25" x14ac:dyDescent="0.55000000000000004">
      <c r="O565">
        <f t="shared" si="88"/>
        <v>1993</v>
      </c>
      <c r="P565">
        <f t="shared" si="89"/>
        <v>3</v>
      </c>
      <c r="Q565" s="1">
        <v>34029</v>
      </c>
      <c r="R565" s="18">
        <f t="shared" si="90"/>
        <v>199303</v>
      </c>
      <c r="S565" s="1" t="str">
        <f t="shared" si="91"/>
        <v>Wet</v>
      </c>
      <c r="T565" s="2">
        <v>0</v>
      </c>
      <c r="U565" s="63">
        <f t="shared" si="87"/>
        <v>0</v>
      </c>
      <c r="V565" s="70">
        <f t="shared" si="92"/>
        <v>8928.6372322301304</v>
      </c>
      <c r="W565" s="63">
        <f t="shared" si="93"/>
        <v>20.329357828518233</v>
      </c>
      <c r="X565" s="63">
        <f t="shared" si="94"/>
        <v>0</v>
      </c>
      <c r="Y565" s="70">
        <f>X565*INDEX('WMC Loss McConaughy-GI'!$B$54:$D$65,MATCH('Score Analysis'!P565,'WMC Loss McConaughy-GI'!$E$54:$E$65,0),MATCH('Score Analysis'!S565,'WMC Loss McConaughy-GI'!$B$53:$D$53,0))</f>
        <v>0</v>
      </c>
    </row>
    <row r="566" spans="15:25" x14ac:dyDescent="0.55000000000000004">
      <c r="O566">
        <f t="shared" si="88"/>
        <v>1993</v>
      </c>
      <c r="P566">
        <f t="shared" si="89"/>
        <v>4</v>
      </c>
      <c r="Q566" s="1">
        <v>34060</v>
      </c>
      <c r="R566" s="18">
        <f t="shared" si="90"/>
        <v>199304</v>
      </c>
      <c r="S566" s="1" t="str">
        <f t="shared" si="91"/>
        <v>Wet</v>
      </c>
      <c r="T566" s="2">
        <v>44100.000000000007</v>
      </c>
      <c r="U566" s="63">
        <f t="shared" si="87"/>
        <v>0</v>
      </c>
      <c r="V566" s="70">
        <f t="shared" si="92"/>
        <v>8908.3078744016129</v>
      </c>
      <c r="W566" s="63">
        <f t="shared" si="93"/>
        <v>0</v>
      </c>
      <c r="X566" s="63">
        <f t="shared" si="94"/>
        <v>8908.3078744016129</v>
      </c>
      <c r="Y566" s="70">
        <f>X566*INDEX('WMC Loss McConaughy-GI'!$B$54:$D$65,MATCH('Score Analysis'!P566,'WMC Loss McConaughy-GI'!$E$54:$E$65,0),MATCH('Score Analysis'!S566,'WMC Loss McConaughy-GI'!$B$53:$D$53,0))</f>
        <v>8148.0869625122514</v>
      </c>
    </row>
    <row r="567" spans="15:25" x14ac:dyDescent="0.55000000000000004">
      <c r="O567">
        <f t="shared" si="88"/>
        <v>1993</v>
      </c>
      <c r="P567">
        <f t="shared" si="89"/>
        <v>5</v>
      </c>
      <c r="Q567" s="1">
        <v>34090</v>
      </c>
      <c r="R567" s="18">
        <f t="shared" si="90"/>
        <v>199305</v>
      </c>
      <c r="S567" s="1" t="str">
        <f t="shared" si="91"/>
        <v>Wet</v>
      </c>
      <c r="T567" s="2">
        <v>103200.00000000001</v>
      </c>
      <c r="U567" s="63">
        <f t="shared" si="87"/>
        <v>0</v>
      </c>
      <c r="V567" s="70">
        <f t="shared" si="92"/>
        <v>0</v>
      </c>
      <c r="W567" s="63">
        <f t="shared" si="93"/>
        <v>0</v>
      </c>
      <c r="X567" s="63">
        <f t="shared" si="94"/>
        <v>0</v>
      </c>
      <c r="Y567" s="70">
        <f>X567*INDEX('WMC Loss McConaughy-GI'!$B$54:$D$65,MATCH('Score Analysis'!P567,'WMC Loss McConaughy-GI'!$E$54:$E$65,0),MATCH('Score Analysis'!S567,'WMC Loss McConaughy-GI'!$B$53:$D$53,0))</f>
        <v>0</v>
      </c>
    </row>
    <row r="568" spans="15:25" x14ac:dyDescent="0.55000000000000004">
      <c r="O568">
        <f t="shared" si="88"/>
        <v>1993</v>
      </c>
      <c r="P568">
        <f t="shared" si="89"/>
        <v>6</v>
      </c>
      <c r="Q568" s="1">
        <v>34121</v>
      </c>
      <c r="R568" s="18">
        <f t="shared" si="90"/>
        <v>199306</v>
      </c>
      <c r="S568" s="1" t="str">
        <f t="shared" si="91"/>
        <v>Wet</v>
      </c>
      <c r="T568" s="2">
        <v>87399.999999999985</v>
      </c>
      <c r="U568" s="63">
        <f t="shared" si="87"/>
        <v>0</v>
      </c>
      <c r="V568" s="70">
        <f t="shared" si="92"/>
        <v>0</v>
      </c>
      <c r="W568" s="63">
        <f t="shared" si="93"/>
        <v>0</v>
      </c>
      <c r="X568" s="63">
        <f t="shared" si="94"/>
        <v>0</v>
      </c>
      <c r="Y568" s="70">
        <f>X568*INDEX('WMC Loss McConaughy-GI'!$B$54:$D$65,MATCH('Score Analysis'!P568,'WMC Loss McConaughy-GI'!$E$54:$E$65,0),MATCH('Score Analysis'!S568,'WMC Loss McConaughy-GI'!$B$53:$D$53,0))</f>
        <v>0</v>
      </c>
    </row>
    <row r="569" spans="15:25" x14ac:dyDescent="0.55000000000000004">
      <c r="O569">
        <f t="shared" si="88"/>
        <v>1993</v>
      </c>
      <c r="P569">
        <f t="shared" si="89"/>
        <v>7</v>
      </c>
      <c r="Q569" s="1">
        <v>34151</v>
      </c>
      <c r="R569" s="18">
        <f t="shared" si="90"/>
        <v>199307</v>
      </c>
      <c r="S569" s="1" t="str">
        <f t="shared" si="91"/>
        <v>Wet</v>
      </c>
      <c r="T569" s="2">
        <v>0</v>
      </c>
      <c r="U569" s="63">
        <f t="shared" si="87"/>
        <v>0</v>
      </c>
      <c r="V569" s="70">
        <f t="shared" si="92"/>
        <v>0</v>
      </c>
      <c r="W569" s="63">
        <f t="shared" si="93"/>
        <v>0</v>
      </c>
      <c r="X569" s="63">
        <f t="shared" si="94"/>
        <v>0</v>
      </c>
      <c r="Y569" s="70">
        <f>X569*INDEX('WMC Loss McConaughy-GI'!$B$54:$D$65,MATCH('Score Analysis'!P569,'WMC Loss McConaughy-GI'!$E$54:$E$65,0),MATCH('Score Analysis'!S569,'WMC Loss McConaughy-GI'!$B$53:$D$53,0))</f>
        <v>0</v>
      </c>
    </row>
    <row r="570" spans="15:25" x14ac:dyDescent="0.55000000000000004">
      <c r="O570">
        <f t="shared" si="88"/>
        <v>1993</v>
      </c>
      <c r="P570">
        <f t="shared" si="89"/>
        <v>8</v>
      </c>
      <c r="Q570" s="1">
        <v>34182</v>
      </c>
      <c r="R570" s="18">
        <f t="shared" si="90"/>
        <v>199308</v>
      </c>
      <c r="S570" s="1" t="str">
        <f t="shared" si="91"/>
        <v>Wet</v>
      </c>
      <c r="T570" s="2">
        <v>0</v>
      </c>
      <c r="U570" s="63">
        <f t="shared" si="87"/>
        <v>0</v>
      </c>
      <c r="V570" s="70">
        <f t="shared" si="92"/>
        <v>0</v>
      </c>
      <c r="W570" s="63">
        <f t="shared" si="93"/>
        <v>0</v>
      </c>
      <c r="X570" s="63">
        <f t="shared" si="94"/>
        <v>0</v>
      </c>
      <c r="Y570" s="70">
        <f>X570*INDEX('WMC Loss McConaughy-GI'!$B$54:$D$65,MATCH('Score Analysis'!P570,'WMC Loss McConaughy-GI'!$E$54:$E$65,0),MATCH('Score Analysis'!S570,'WMC Loss McConaughy-GI'!$B$53:$D$53,0))</f>
        <v>0</v>
      </c>
    </row>
    <row r="571" spans="15:25" x14ac:dyDescent="0.55000000000000004">
      <c r="O571">
        <f t="shared" si="88"/>
        <v>1993</v>
      </c>
      <c r="P571">
        <f t="shared" si="89"/>
        <v>9</v>
      </c>
      <c r="Q571" s="1">
        <v>34213</v>
      </c>
      <c r="R571" s="18">
        <f t="shared" si="90"/>
        <v>199309</v>
      </c>
      <c r="S571" s="1" t="str">
        <f t="shared" si="91"/>
        <v>Wet</v>
      </c>
      <c r="T571" s="2">
        <v>0</v>
      </c>
      <c r="U571" s="63">
        <f t="shared" si="87"/>
        <v>9059.096123934085</v>
      </c>
      <c r="V571" s="70">
        <f t="shared" si="92"/>
        <v>9059.096123934085</v>
      </c>
      <c r="W571" s="63">
        <f t="shared" si="93"/>
        <v>34.363429150938941</v>
      </c>
      <c r="X571" s="63">
        <f t="shared" si="94"/>
        <v>0</v>
      </c>
      <c r="Y571" s="70">
        <f>X571*INDEX('WMC Loss McConaughy-GI'!$B$54:$D$65,MATCH('Score Analysis'!P571,'WMC Loss McConaughy-GI'!$E$54:$E$65,0),MATCH('Score Analysis'!S571,'WMC Loss McConaughy-GI'!$B$53:$D$53,0))</f>
        <v>0</v>
      </c>
    </row>
    <row r="572" spans="15:25" x14ac:dyDescent="0.55000000000000004">
      <c r="O572">
        <f t="shared" si="88"/>
        <v>1993</v>
      </c>
      <c r="P572">
        <f t="shared" si="89"/>
        <v>10</v>
      </c>
      <c r="Q572" s="1">
        <v>34243</v>
      </c>
      <c r="R572" s="18">
        <f t="shared" si="90"/>
        <v>199310</v>
      </c>
      <c r="S572" s="1" t="str">
        <f t="shared" si="91"/>
        <v>Wet</v>
      </c>
      <c r="T572" s="2">
        <v>54500</v>
      </c>
      <c r="U572" s="63">
        <f t="shared" si="87"/>
        <v>0</v>
      </c>
      <c r="V572" s="70">
        <f t="shared" si="92"/>
        <v>9024.7326947831461</v>
      </c>
      <c r="W572" s="63">
        <f t="shared" si="93"/>
        <v>20.278902261810909</v>
      </c>
      <c r="X572" s="63">
        <f t="shared" si="94"/>
        <v>0</v>
      </c>
      <c r="Y572" s="70">
        <f>X572*INDEX('WMC Loss McConaughy-GI'!$B$54:$D$65,MATCH('Score Analysis'!P572,'WMC Loss McConaughy-GI'!$E$54:$E$65,0),MATCH('Score Analysis'!S572,'WMC Loss McConaughy-GI'!$B$53:$D$53,0))</f>
        <v>0</v>
      </c>
    </row>
    <row r="573" spans="15:25" x14ac:dyDescent="0.55000000000000004">
      <c r="O573">
        <f t="shared" si="88"/>
        <v>1993</v>
      </c>
      <c r="P573">
        <f t="shared" si="89"/>
        <v>11</v>
      </c>
      <c r="Q573" s="1">
        <v>34274</v>
      </c>
      <c r="R573" s="18">
        <f t="shared" si="90"/>
        <v>199311</v>
      </c>
      <c r="S573" s="1" t="str">
        <f t="shared" si="91"/>
        <v>Wet</v>
      </c>
      <c r="T573" s="2">
        <v>23799.999999999996</v>
      </c>
      <c r="U573" s="63">
        <f t="shared" si="87"/>
        <v>0</v>
      </c>
      <c r="V573" s="70">
        <f t="shared" si="92"/>
        <v>9004.4537925213353</v>
      </c>
      <c r="W573" s="63">
        <f t="shared" si="93"/>
        <v>9.21169990383145</v>
      </c>
      <c r="X573" s="63">
        <f t="shared" si="94"/>
        <v>0</v>
      </c>
      <c r="Y573" s="70">
        <f>X573*INDEX('WMC Loss McConaughy-GI'!$B$54:$D$65,MATCH('Score Analysis'!P573,'WMC Loss McConaughy-GI'!$E$54:$E$65,0),MATCH('Score Analysis'!S573,'WMC Loss McConaughy-GI'!$B$53:$D$53,0))</f>
        <v>0</v>
      </c>
    </row>
    <row r="574" spans="15:25" x14ac:dyDescent="0.55000000000000004">
      <c r="O574">
        <f t="shared" si="88"/>
        <v>1993</v>
      </c>
      <c r="P574">
        <f t="shared" si="89"/>
        <v>12</v>
      </c>
      <c r="Q574" s="1">
        <v>34304</v>
      </c>
      <c r="R574" s="18">
        <f t="shared" si="90"/>
        <v>199312</v>
      </c>
      <c r="S574" s="1" t="str">
        <f t="shared" si="91"/>
        <v>Wet</v>
      </c>
      <c r="T574" s="2">
        <v>0</v>
      </c>
      <c r="U574" s="63">
        <f t="shared" si="87"/>
        <v>0</v>
      </c>
      <c r="V574" s="70">
        <f t="shared" si="92"/>
        <v>8995.2420926175037</v>
      </c>
      <c r="W574" s="63">
        <f t="shared" si="93"/>
        <v>2.5188183631111021</v>
      </c>
      <c r="X574" s="63">
        <f t="shared" si="94"/>
        <v>0</v>
      </c>
      <c r="Y574" s="70">
        <f>X574*INDEX('WMC Loss McConaughy-GI'!$B$54:$D$65,MATCH('Score Analysis'!P574,'WMC Loss McConaughy-GI'!$E$54:$E$65,0),MATCH('Score Analysis'!S574,'WMC Loss McConaughy-GI'!$B$53:$D$53,0))</f>
        <v>0</v>
      </c>
    </row>
    <row r="575" spans="15:25" x14ac:dyDescent="0.55000000000000004">
      <c r="O575">
        <f t="shared" si="88"/>
        <v>1994</v>
      </c>
      <c r="P575">
        <f t="shared" si="89"/>
        <v>1</v>
      </c>
      <c r="Q575" s="1">
        <v>34335</v>
      </c>
      <c r="R575" s="18">
        <f t="shared" si="90"/>
        <v>199401</v>
      </c>
      <c r="S575" s="1" t="str">
        <f t="shared" si="91"/>
        <v>Normal</v>
      </c>
      <c r="T575" s="2">
        <v>8100.0000000000018</v>
      </c>
      <c r="U575" s="63">
        <f t="shared" si="87"/>
        <v>0</v>
      </c>
      <c r="V575" s="70">
        <f t="shared" si="92"/>
        <v>8992.7232742543929</v>
      </c>
      <c r="W575" s="63">
        <f t="shared" si="93"/>
        <v>5.6944322074858622</v>
      </c>
      <c r="X575" s="63">
        <f t="shared" si="94"/>
        <v>0</v>
      </c>
      <c r="Y575" s="70">
        <f>X575*INDEX('WMC Loss McConaughy-GI'!$B$54:$D$65,MATCH('Score Analysis'!P575,'WMC Loss McConaughy-GI'!$E$54:$E$65,0),MATCH('Score Analysis'!S575,'WMC Loss McConaughy-GI'!$B$53:$D$53,0))</f>
        <v>0</v>
      </c>
    </row>
    <row r="576" spans="15:25" x14ac:dyDescent="0.55000000000000004">
      <c r="O576">
        <f t="shared" si="88"/>
        <v>1994</v>
      </c>
      <c r="P576">
        <f t="shared" si="89"/>
        <v>2</v>
      </c>
      <c r="Q576" s="1">
        <v>34366</v>
      </c>
      <c r="R576" s="18">
        <f t="shared" si="90"/>
        <v>199402</v>
      </c>
      <c r="S576" s="1" t="str">
        <f t="shared" si="91"/>
        <v>Normal</v>
      </c>
      <c r="T576" s="2">
        <v>75700</v>
      </c>
      <c r="U576" s="63">
        <f t="shared" si="87"/>
        <v>0</v>
      </c>
      <c r="V576" s="70">
        <f t="shared" si="92"/>
        <v>8987.0288420469078</v>
      </c>
      <c r="W576" s="63">
        <f t="shared" si="93"/>
        <v>19.046769880428503</v>
      </c>
      <c r="X576" s="63">
        <f t="shared" si="94"/>
        <v>0</v>
      </c>
      <c r="Y576" s="70">
        <f>X576*INDEX('WMC Loss McConaughy-GI'!$B$54:$D$65,MATCH('Score Analysis'!P576,'WMC Loss McConaughy-GI'!$E$54:$E$65,0),MATCH('Score Analysis'!S576,'WMC Loss McConaughy-GI'!$B$53:$D$53,0))</f>
        <v>0</v>
      </c>
    </row>
    <row r="577" spans="15:25" x14ac:dyDescent="0.55000000000000004">
      <c r="O577">
        <f t="shared" si="88"/>
        <v>1994</v>
      </c>
      <c r="P577">
        <f t="shared" si="89"/>
        <v>3</v>
      </c>
      <c r="Q577" s="1">
        <v>34394</v>
      </c>
      <c r="R577" s="18">
        <f t="shared" si="90"/>
        <v>199403</v>
      </c>
      <c r="S577" s="1" t="str">
        <f t="shared" si="91"/>
        <v>Normal</v>
      </c>
      <c r="T577" s="2">
        <v>32000</v>
      </c>
      <c r="U577" s="63">
        <f t="shared" si="87"/>
        <v>0</v>
      </c>
      <c r="V577" s="70">
        <f t="shared" si="92"/>
        <v>8967.9820721664801</v>
      </c>
      <c r="W577" s="63">
        <f t="shared" si="93"/>
        <v>0</v>
      </c>
      <c r="X577" s="63">
        <f t="shared" si="94"/>
        <v>8967.9820721664801</v>
      </c>
      <c r="Y577" s="70">
        <f>X577*INDEX('WMC Loss McConaughy-GI'!$B$54:$D$65,MATCH('Score Analysis'!P577,'WMC Loss McConaughy-GI'!$E$54:$E$65,0),MATCH('Score Analysis'!S577,'WMC Loss McConaughy-GI'!$B$53:$D$53,0))</f>
        <v>8563.0743152872928</v>
      </c>
    </row>
    <row r="578" spans="15:25" x14ac:dyDescent="0.55000000000000004">
      <c r="O578">
        <f t="shared" si="88"/>
        <v>1994</v>
      </c>
      <c r="P578">
        <f t="shared" si="89"/>
        <v>4</v>
      </c>
      <c r="Q578" s="1">
        <v>34425</v>
      </c>
      <c r="R578" s="18">
        <f t="shared" si="90"/>
        <v>199404</v>
      </c>
      <c r="S578" s="1" t="str">
        <f t="shared" si="91"/>
        <v>Normal</v>
      </c>
      <c r="T578" s="2">
        <v>39400.000000000007</v>
      </c>
      <c r="U578" s="63">
        <f t="shared" si="87"/>
        <v>0</v>
      </c>
      <c r="V578" s="70">
        <f t="shared" si="92"/>
        <v>0</v>
      </c>
      <c r="W578" s="63">
        <f t="shared" si="93"/>
        <v>0</v>
      </c>
      <c r="X578" s="63">
        <f t="shared" si="94"/>
        <v>0</v>
      </c>
      <c r="Y578" s="70">
        <f>X578*INDEX('WMC Loss McConaughy-GI'!$B$54:$D$65,MATCH('Score Analysis'!P578,'WMC Loss McConaughy-GI'!$E$54:$E$65,0),MATCH('Score Analysis'!S578,'WMC Loss McConaughy-GI'!$B$53:$D$53,0))</f>
        <v>0</v>
      </c>
    </row>
    <row r="579" spans="15:25" x14ac:dyDescent="0.55000000000000004">
      <c r="O579">
        <f t="shared" si="88"/>
        <v>1994</v>
      </c>
      <c r="P579">
        <f t="shared" si="89"/>
        <v>5</v>
      </c>
      <c r="Q579" s="1">
        <v>34455</v>
      </c>
      <c r="R579" s="18">
        <f t="shared" si="90"/>
        <v>199405</v>
      </c>
      <c r="S579" s="1" t="str">
        <f t="shared" si="91"/>
        <v>Normal</v>
      </c>
      <c r="T579" s="2">
        <v>27500</v>
      </c>
      <c r="U579" s="63">
        <f t="shared" si="87"/>
        <v>0</v>
      </c>
      <c r="V579" s="70">
        <f t="shared" si="92"/>
        <v>0</v>
      </c>
      <c r="W579" s="63">
        <f t="shared" si="93"/>
        <v>0</v>
      </c>
      <c r="X579" s="63">
        <f t="shared" si="94"/>
        <v>0</v>
      </c>
      <c r="Y579" s="70">
        <f>X579*INDEX('WMC Loss McConaughy-GI'!$B$54:$D$65,MATCH('Score Analysis'!P579,'WMC Loss McConaughy-GI'!$E$54:$E$65,0),MATCH('Score Analysis'!S579,'WMC Loss McConaughy-GI'!$B$53:$D$53,0))</f>
        <v>0</v>
      </c>
    </row>
    <row r="580" spans="15:25" x14ac:dyDescent="0.55000000000000004">
      <c r="O580">
        <f t="shared" si="88"/>
        <v>1994</v>
      </c>
      <c r="P580">
        <f t="shared" si="89"/>
        <v>6</v>
      </c>
      <c r="Q580" s="1">
        <v>34486</v>
      </c>
      <c r="R580" s="18">
        <f t="shared" si="90"/>
        <v>199406</v>
      </c>
      <c r="S580" s="1" t="str">
        <f t="shared" si="91"/>
        <v>Normal</v>
      </c>
      <c r="T580" s="2">
        <v>105799.99999999999</v>
      </c>
      <c r="U580" s="63">
        <f t="shared" si="87"/>
        <v>0</v>
      </c>
      <c r="V580" s="70">
        <f t="shared" si="92"/>
        <v>0</v>
      </c>
      <c r="W580" s="63">
        <f t="shared" si="93"/>
        <v>0</v>
      </c>
      <c r="X580" s="63">
        <f t="shared" si="94"/>
        <v>0</v>
      </c>
      <c r="Y580" s="70">
        <f>X580*INDEX('WMC Loss McConaughy-GI'!$B$54:$D$65,MATCH('Score Analysis'!P580,'WMC Loss McConaughy-GI'!$E$54:$E$65,0),MATCH('Score Analysis'!S580,'WMC Loss McConaughy-GI'!$B$53:$D$53,0))</f>
        <v>0</v>
      </c>
    </row>
    <row r="581" spans="15:25" x14ac:dyDescent="0.55000000000000004">
      <c r="O581">
        <f t="shared" si="88"/>
        <v>1994</v>
      </c>
      <c r="P581">
        <f t="shared" si="89"/>
        <v>7</v>
      </c>
      <c r="Q581" s="1">
        <v>34516</v>
      </c>
      <c r="R581" s="18">
        <f t="shared" si="90"/>
        <v>199407</v>
      </c>
      <c r="S581" s="1" t="str">
        <f t="shared" si="91"/>
        <v>Normal</v>
      </c>
      <c r="T581" s="2">
        <v>0</v>
      </c>
      <c r="U581" s="63">
        <f t="shared" si="87"/>
        <v>0</v>
      </c>
      <c r="V581" s="70">
        <f t="shared" si="92"/>
        <v>0</v>
      </c>
      <c r="W581" s="63">
        <f t="shared" si="93"/>
        <v>0</v>
      </c>
      <c r="X581" s="63">
        <f t="shared" si="94"/>
        <v>0</v>
      </c>
      <c r="Y581" s="70">
        <f>X581*INDEX('WMC Loss McConaughy-GI'!$B$54:$D$65,MATCH('Score Analysis'!P581,'WMC Loss McConaughy-GI'!$E$54:$E$65,0),MATCH('Score Analysis'!S581,'WMC Loss McConaughy-GI'!$B$53:$D$53,0))</f>
        <v>0</v>
      </c>
    </row>
    <row r="582" spans="15:25" x14ac:dyDescent="0.55000000000000004">
      <c r="O582">
        <f t="shared" si="88"/>
        <v>1994</v>
      </c>
      <c r="P582">
        <f t="shared" si="89"/>
        <v>8</v>
      </c>
      <c r="Q582" s="1">
        <v>34547</v>
      </c>
      <c r="R582" s="18">
        <f t="shared" si="90"/>
        <v>199408</v>
      </c>
      <c r="S582" s="1" t="str">
        <f t="shared" si="91"/>
        <v>Normal</v>
      </c>
      <c r="T582" s="2">
        <v>37400</v>
      </c>
      <c r="U582" s="63">
        <f t="shared" si="87"/>
        <v>0</v>
      </c>
      <c r="V582" s="70">
        <f t="shared" si="92"/>
        <v>0</v>
      </c>
      <c r="W582" s="63">
        <f t="shared" si="93"/>
        <v>0</v>
      </c>
      <c r="X582" s="63">
        <f t="shared" si="94"/>
        <v>0</v>
      </c>
      <c r="Y582" s="70">
        <f>X582*INDEX('WMC Loss McConaughy-GI'!$B$54:$D$65,MATCH('Score Analysis'!P582,'WMC Loss McConaughy-GI'!$E$54:$E$65,0),MATCH('Score Analysis'!S582,'WMC Loss McConaughy-GI'!$B$53:$D$53,0))</f>
        <v>0</v>
      </c>
    </row>
    <row r="583" spans="15:25" x14ac:dyDescent="0.55000000000000004">
      <c r="O583">
        <f t="shared" si="88"/>
        <v>1994</v>
      </c>
      <c r="P583">
        <f t="shared" si="89"/>
        <v>9</v>
      </c>
      <c r="Q583" s="1">
        <v>34578</v>
      </c>
      <c r="R583" s="18">
        <f t="shared" si="90"/>
        <v>199409</v>
      </c>
      <c r="S583" s="1" t="str">
        <f t="shared" si="91"/>
        <v>Normal</v>
      </c>
      <c r="T583" s="2">
        <v>34700</v>
      </c>
      <c r="U583" s="63">
        <f t="shared" si="87"/>
        <v>9019.3515432585282</v>
      </c>
      <c r="V583" s="70">
        <f t="shared" si="92"/>
        <v>9019.3515432585282</v>
      </c>
      <c r="W583" s="63">
        <f t="shared" si="93"/>
        <v>34.212667964227393</v>
      </c>
      <c r="X583" s="63">
        <f t="shared" si="94"/>
        <v>0</v>
      </c>
      <c r="Y583" s="70">
        <f>X583*INDEX('WMC Loss McConaughy-GI'!$B$54:$D$65,MATCH('Score Analysis'!P583,'WMC Loss McConaughy-GI'!$E$54:$E$65,0),MATCH('Score Analysis'!S583,'WMC Loss McConaughy-GI'!$B$53:$D$53,0))</f>
        <v>0</v>
      </c>
    </row>
    <row r="584" spans="15:25" x14ac:dyDescent="0.55000000000000004">
      <c r="O584">
        <f t="shared" si="88"/>
        <v>1994</v>
      </c>
      <c r="P584">
        <f t="shared" si="89"/>
        <v>10</v>
      </c>
      <c r="Q584" s="1">
        <v>34608</v>
      </c>
      <c r="R584" s="18">
        <f t="shared" si="90"/>
        <v>199410</v>
      </c>
      <c r="S584" s="1" t="str">
        <f t="shared" si="91"/>
        <v>Normal</v>
      </c>
      <c r="T584" s="2">
        <v>59700</v>
      </c>
      <c r="U584" s="63">
        <f t="shared" si="87"/>
        <v>0</v>
      </c>
      <c r="V584" s="70">
        <f t="shared" si="92"/>
        <v>8985.1388752943003</v>
      </c>
      <c r="W584" s="63">
        <f t="shared" si="93"/>
        <v>20.189933510852754</v>
      </c>
      <c r="X584" s="63">
        <f t="shared" si="94"/>
        <v>0</v>
      </c>
      <c r="Y584" s="70">
        <f>X584*INDEX('WMC Loss McConaughy-GI'!$B$54:$D$65,MATCH('Score Analysis'!P584,'WMC Loss McConaughy-GI'!$E$54:$E$65,0),MATCH('Score Analysis'!S584,'WMC Loss McConaughy-GI'!$B$53:$D$53,0))</f>
        <v>0</v>
      </c>
    </row>
    <row r="585" spans="15:25" x14ac:dyDescent="0.55000000000000004">
      <c r="O585">
        <f t="shared" si="88"/>
        <v>1994</v>
      </c>
      <c r="P585">
        <f t="shared" si="89"/>
        <v>11</v>
      </c>
      <c r="Q585" s="1">
        <v>34639</v>
      </c>
      <c r="R585" s="18">
        <f t="shared" si="90"/>
        <v>199411</v>
      </c>
      <c r="S585" s="1" t="str">
        <f t="shared" si="91"/>
        <v>Normal</v>
      </c>
      <c r="T585" s="2">
        <v>10799.999999999996</v>
      </c>
      <c r="U585" s="63">
        <f t="shared" si="87"/>
        <v>0</v>
      </c>
      <c r="V585" s="70">
        <f t="shared" si="92"/>
        <v>8964.9489417834484</v>
      </c>
      <c r="W585" s="63">
        <f t="shared" si="93"/>
        <v>9.1712858111915043</v>
      </c>
      <c r="X585" s="63">
        <f t="shared" si="94"/>
        <v>0</v>
      </c>
      <c r="Y585" s="70">
        <f>X585*INDEX('WMC Loss McConaughy-GI'!$B$54:$D$65,MATCH('Score Analysis'!P585,'WMC Loss McConaughy-GI'!$E$54:$E$65,0),MATCH('Score Analysis'!S585,'WMC Loss McConaughy-GI'!$B$53:$D$53,0))</f>
        <v>0</v>
      </c>
    </row>
    <row r="586" spans="15:25" x14ac:dyDescent="0.55000000000000004">
      <c r="O586">
        <f t="shared" si="88"/>
        <v>1994</v>
      </c>
      <c r="P586">
        <f t="shared" si="89"/>
        <v>12</v>
      </c>
      <c r="Q586" s="1">
        <v>34669</v>
      </c>
      <c r="R586" s="18">
        <f t="shared" si="90"/>
        <v>199412</v>
      </c>
      <c r="S586" s="1" t="str">
        <f t="shared" si="91"/>
        <v>Normal</v>
      </c>
      <c r="T586" s="2">
        <v>3100.0000000000014</v>
      </c>
      <c r="U586" s="63">
        <f t="shared" si="87"/>
        <v>0</v>
      </c>
      <c r="V586" s="70">
        <f t="shared" si="92"/>
        <v>8955.777655972257</v>
      </c>
      <c r="W586" s="63">
        <f t="shared" si="93"/>
        <v>2.5077676602296908</v>
      </c>
      <c r="X586" s="63">
        <f t="shared" si="94"/>
        <v>0</v>
      </c>
      <c r="Y586" s="70">
        <f>X586*INDEX('WMC Loss McConaughy-GI'!$B$54:$D$65,MATCH('Score Analysis'!P586,'WMC Loss McConaughy-GI'!$E$54:$E$65,0),MATCH('Score Analysis'!S586,'WMC Loss McConaughy-GI'!$B$53:$D$53,0))</f>
        <v>0</v>
      </c>
    </row>
  </sheetData>
  <mergeCells count="1">
    <mergeCell ref="K10:M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CEE6E-6340-451C-8FD4-C1DED957F9E7}">
  <dimension ref="A3:AE53"/>
  <sheetViews>
    <sheetView topLeftCell="A34" workbookViewId="0">
      <selection activeCell="J47" sqref="J47:J49"/>
    </sheetView>
  </sheetViews>
  <sheetFormatPr defaultRowHeight="14.4" x14ac:dyDescent="0.55000000000000004"/>
  <cols>
    <col min="7" max="7" width="8.83984375" customWidth="1"/>
    <col min="17" max="17" width="9.68359375" bestFit="1" customWidth="1"/>
    <col min="29" max="29" width="8.68359375" customWidth="1"/>
  </cols>
  <sheetData>
    <row r="3" spans="1:30" ht="18.3" x14ac:dyDescent="0.7">
      <c r="A3" s="3" t="s">
        <v>8</v>
      </c>
      <c r="Q3" s="4" t="s">
        <v>9</v>
      </c>
    </row>
    <row r="6" spans="1:30" x14ac:dyDescent="0.55000000000000004">
      <c r="Q6" t="s">
        <v>10</v>
      </c>
    </row>
    <row r="7" spans="1:30" x14ac:dyDescent="0.55000000000000004">
      <c r="Q7" t="s">
        <v>11</v>
      </c>
    </row>
    <row r="8" spans="1:30" ht="14.7" thickBot="1" x14ac:dyDescent="0.6">
      <c r="A8" s="5" t="s">
        <v>12</v>
      </c>
      <c r="B8" s="5" t="s">
        <v>13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 t="s">
        <v>21</v>
      </c>
      <c r="K8" s="5" t="s">
        <v>22</v>
      </c>
      <c r="L8" s="5" t="s">
        <v>23</v>
      </c>
      <c r="M8" s="5" t="s">
        <v>24</v>
      </c>
      <c r="N8" s="5" t="s">
        <v>25</v>
      </c>
    </row>
    <row r="9" spans="1:30" x14ac:dyDescent="0.55000000000000004">
      <c r="A9" s="6">
        <v>1974</v>
      </c>
      <c r="B9" s="6"/>
      <c r="C9" s="6"/>
      <c r="D9" s="6"/>
      <c r="E9" s="6"/>
      <c r="F9" s="6"/>
      <c r="G9" s="6"/>
      <c r="H9" s="6"/>
      <c r="I9" s="6"/>
      <c r="J9" s="6"/>
      <c r="K9" s="7">
        <f>R10</f>
        <v>96.43692952960555</v>
      </c>
      <c r="L9" s="7">
        <f t="shared" ref="L9:M24" si="0">S10</f>
        <v>98.097186052793404</v>
      </c>
      <c r="M9" s="7">
        <f t="shared" si="0"/>
        <v>98.68758380007057</v>
      </c>
      <c r="N9" s="6" t="s">
        <v>6</v>
      </c>
      <c r="Q9" s="8" t="s">
        <v>26</v>
      </c>
      <c r="R9" s="9" t="s">
        <v>22</v>
      </c>
      <c r="S9" s="9" t="s">
        <v>23</v>
      </c>
      <c r="T9" s="9" t="s">
        <v>24</v>
      </c>
      <c r="U9" s="9" t="s">
        <v>13</v>
      </c>
      <c r="V9" s="9" t="s">
        <v>14</v>
      </c>
      <c r="W9" s="9" t="s">
        <v>15</v>
      </c>
      <c r="X9" s="9" t="s">
        <v>16</v>
      </c>
      <c r="Y9" s="9" t="s">
        <v>17</v>
      </c>
      <c r="Z9" s="9" t="s">
        <v>18</v>
      </c>
      <c r="AA9" s="9" t="s">
        <v>19</v>
      </c>
      <c r="AB9" s="9" t="s">
        <v>20</v>
      </c>
      <c r="AC9" s="9" t="s">
        <v>21</v>
      </c>
      <c r="AD9" s="10" t="s">
        <v>27</v>
      </c>
    </row>
    <row r="10" spans="1:30" x14ac:dyDescent="0.55000000000000004">
      <c r="A10" s="6">
        <f>A9+1</f>
        <v>1975</v>
      </c>
      <c r="B10" s="7">
        <f>U10</f>
        <v>98.871407549144351</v>
      </c>
      <c r="C10" s="7">
        <f t="shared" ref="C10:J25" si="1">V10</f>
        <v>98.383541260380298</v>
      </c>
      <c r="D10" s="7">
        <f t="shared" si="1"/>
        <v>97.20854220163892</v>
      </c>
      <c r="E10" s="7">
        <f t="shared" si="1"/>
        <v>95.182093882234767</v>
      </c>
      <c r="F10" s="7">
        <f t="shared" si="1"/>
        <v>94.651773491466884</v>
      </c>
      <c r="G10" s="7">
        <f t="shared" si="1"/>
        <v>94.284476586122764</v>
      </c>
      <c r="H10" s="7">
        <f t="shared" si="1"/>
        <v>93.293401140253991</v>
      </c>
      <c r="I10" s="7">
        <f t="shared" si="1"/>
        <v>89.425832340246416</v>
      </c>
      <c r="J10" s="7">
        <f t="shared" si="1"/>
        <v>95.081400338305684</v>
      </c>
      <c r="K10" s="7">
        <f t="shared" ref="K10:M40" si="2">R11</f>
        <v>95.871606859815074</v>
      </c>
      <c r="L10" s="7">
        <f t="shared" si="0"/>
        <v>97.846154680577456</v>
      </c>
      <c r="M10" s="7">
        <f t="shared" si="0"/>
        <v>98.440031811536755</v>
      </c>
      <c r="N10" s="6" t="s">
        <v>5</v>
      </c>
      <c r="Q10" s="6">
        <v>1975</v>
      </c>
      <c r="R10" s="7">
        <v>96.43692952960555</v>
      </c>
      <c r="S10" s="7">
        <v>98.097186052793404</v>
      </c>
      <c r="T10" s="7">
        <v>98.68758380007057</v>
      </c>
      <c r="U10" s="7">
        <v>98.871407549144351</v>
      </c>
      <c r="V10" s="7">
        <v>98.383541260380298</v>
      </c>
      <c r="W10" s="7">
        <v>97.20854220163892</v>
      </c>
      <c r="X10" s="7">
        <v>95.182093882234767</v>
      </c>
      <c r="Y10" s="7">
        <v>94.651773491466884</v>
      </c>
      <c r="Z10" s="7">
        <v>94.284476586122764</v>
      </c>
      <c r="AA10" s="7">
        <v>93.293401140253991</v>
      </c>
      <c r="AB10" s="7">
        <v>89.425832340246416</v>
      </c>
      <c r="AC10" s="7">
        <v>95.081400338305684</v>
      </c>
      <c r="AD10" s="11">
        <v>1149.6041681722636</v>
      </c>
    </row>
    <row r="11" spans="1:30" x14ac:dyDescent="0.55000000000000004">
      <c r="A11" s="6">
        <f t="shared" ref="A11:A41" si="3">A10+1</f>
        <v>1976</v>
      </c>
      <c r="B11" s="7">
        <f t="shared" ref="B11:J41" si="4">U11</f>
        <v>99.047660837895819</v>
      </c>
      <c r="C11" s="7">
        <f t="shared" si="1"/>
        <v>98.301765601965599</v>
      </c>
      <c r="D11" s="7">
        <f t="shared" si="1"/>
        <v>96.514478252734989</v>
      </c>
      <c r="E11" s="7">
        <f t="shared" si="1"/>
        <v>93.596066767800949</v>
      </c>
      <c r="F11" s="7">
        <f t="shared" si="1"/>
        <v>94.147133636826766</v>
      </c>
      <c r="G11" s="7">
        <f t="shared" si="1"/>
        <v>92.498979004383727</v>
      </c>
      <c r="H11" s="7">
        <f t="shared" si="1"/>
        <v>85.627702763973502</v>
      </c>
      <c r="I11" s="7">
        <f t="shared" si="1"/>
        <v>93.942615787280374</v>
      </c>
      <c r="J11" s="7">
        <f t="shared" si="1"/>
        <v>95.290440203447361</v>
      </c>
      <c r="K11" s="7">
        <f t="shared" si="2"/>
        <v>96.352443676267285</v>
      </c>
      <c r="L11" s="7">
        <f t="shared" si="0"/>
        <v>97.719546599400928</v>
      </c>
      <c r="M11" s="7">
        <f t="shared" si="0"/>
        <v>98.600823064422002</v>
      </c>
      <c r="N11" s="6" t="s">
        <v>7</v>
      </c>
      <c r="Q11" s="6">
        <v>1976</v>
      </c>
      <c r="R11" s="7">
        <v>95.871606859815074</v>
      </c>
      <c r="S11" s="7">
        <v>97.846154680577456</v>
      </c>
      <c r="T11" s="7">
        <v>98.440031811536755</v>
      </c>
      <c r="U11" s="7">
        <v>99.047660837895819</v>
      </c>
      <c r="V11" s="7">
        <v>98.301765601965599</v>
      </c>
      <c r="W11" s="7">
        <v>96.514478252734989</v>
      </c>
      <c r="X11" s="7">
        <v>93.596066767800949</v>
      </c>
      <c r="Y11" s="7">
        <v>94.147133636826766</v>
      </c>
      <c r="Z11" s="7">
        <v>92.498979004383727</v>
      </c>
      <c r="AA11" s="7">
        <v>85.627702763973502</v>
      </c>
      <c r="AB11" s="7">
        <v>93.942615787280374</v>
      </c>
      <c r="AC11" s="7">
        <v>95.290440203447361</v>
      </c>
      <c r="AD11" s="11">
        <v>1141.1246362082384</v>
      </c>
    </row>
    <row r="12" spans="1:30" x14ac:dyDescent="0.55000000000000004">
      <c r="A12" s="6">
        <f t="shared" si="3"/>
        <v>1977</v>
      </c>
      <c r="B12" s="7">
        <f t="shared" si="4"/>
        <v>98.624855289730476</v>
      </c>
      <c r="C12" s="7">
        <f t="shared" si="1"/>
        <v>97.749977785832016</v>
      </c>
      <c r="D12" s="7">
        <f t="shared" si="1"/>
        <v>96.817989700430189</v>
      </c>
      <c r="E12" s="7">
        <f t="shared" si="1"/>
        <v>93.940124205415486</v>
      </c>
      <c r="F12" s="7">
        <f t="shared" si="1"/>
        <v>93.147326745012833</v>
      </c>
      <c r="G12" s="7">
        <f t="shared" si="1"/>
        <v>85.957520600190037</v>
      </c>
      <c r="H12" s="7">
        <f t="shared" si="1"/>
        <v>87.193469055095193</v>
      </c>
      <c r="I12" s="7">
        <f t="shared" si="1"/>
        <v>94.249073515187774</v>
      </c>
      <c r="J12" s="7">
        <f t="shared" si="1"/>
        <v>92.000610398587014</v>
      </c>
      <c r="K12" s="7">
        <f t="shared" si="2"/>
        <v>94.728359376837034</v>
      </c>
      <c r="L12" s="7">
        <f t="shared" si="0"/>
        <v>97.348910125379916</v>
      </c>
      <c r="M12" s="7">
        <f t="shared" si="0"/>
        <v>98.013302928637131</v>
      </c>
      <c r="N12" s="6" t="s">
        <v>5</v>
      </c>
      <c r="Q12" s="6">
        <v>1977</v>
      </c>
      <c r="R12" s="7">
        <v>96.352443676267285</v>
      </c>
      <c r="S12" s="7">
        <v>97.719546599400928</v>
      </c>
      <c r="T12" s="7">
        <v>98.600823064422002</v>
      </c>
      <c r="U12" s="7">
        <v>98.624855289730476</v>
      </c>
      <c r="V12" s="7">
        <v>97.749977785832016</v>
      </c>
      <c r="W12" s="7">
        <v>96.817989700430189</v>
      </c>
      <c r="X12" s="7">
        <v>93.940124205415486</v>
      </c>
      <c r="Y12" s="7">
        <v>93.147326745012833</v>
      </c>
      <c r="Z12" s="7">
        <v>85.957520600190037</v>
      </c>
      <c r="AA12" s="7">
        <v>87.193469055095193</v>
      </c>
      <c r="AB12" s="7">
        <v>94.249073515187774</v>
      </c>
      <c r="AC12" s="7">
        <v>92.000610398587014</v>
      </c>
      <c r="AD12" s="11">
        <v>1132.3537606355712</v>
      </c>
    </row>
    <row r="13" spans="1:30" x14ac:dyDescent="0.55000000000000004">
      <c r="A13" s="6">
        <f t="shared" si="3"/>
        <v>1978</v>
      </c>
      <c r="B13" s="7">
        <f t="shared" si="4"/>
        <v>98.629675031013903</v>
      </c>
      <c r="C13" s="7">
        <f t="shared" si="1"/>
        <v>98.373932894988684</v>
      </c>
      <c r="D13" s="7">
        <f t="shared" si="1"/>
        <v>96.54135397245409</v>
      </c>
      <c r="E13" s="7">
        <f t="shared" si="1"/>
        <v>92.291312265166198</v>
      </c>
      <c r="F13" s="7">
        <f t="shared" si="1"/>
        <v>92.018933359009679</v>
      </c>
      <c r="G13" s="7">
        <f t="shared" si="1"/>
        <v>91.378922704680008</v>
      </c>
      <c r="H13" s="7">
        <f t="shared" si="1"/>
        <v>93.216708844025561</v>
      </c>
      <c r="I13" s="7">
        <f t="shared" si="1"/>
        <v>92.724480740675062</v>
      </c>
      <c r="J13" s="7">
        <f t="shared" si="1"/>
        <v>93.950655626074877</v>
      </c>
      <c r="K13" s="7">
        <f t="shared" si="2"/>
        <v>95.729667633975623</v>
      </c>
      <c r="L13" s="7">
        <f t="shared" si="0"/>
        <v>97.742660118441563</v>
      </c>
      <c r="M13" s="7">
        <f t="shared" si="0"/>
        <v>98.5953496243892</v>
      </c>
      <c r="N13" s="6" t="s">
        <v>5</v>
      </c>
      <c r="Q13" s="6">
        <v>1978</v>
      </c>
      <c r="R13" s="7">
        <v>94.728359376837034</v>
      </c>
      <c r="S13" s="7">
        <v>97.348910125379916</v>
      </c>
      <c r="T13" s="7">
        <v>98.013302928637131</v>
      </c>
      <c r="U13" s="7">
        <v>98.629675031013903</v>
      </c>
      <c r="V13" s="7">
        <v>98.373932894988684</v>
      </c>
      <c r="W13" s="7">
        <v>96.54135397245409</v>
      </c>
      <c r="X13" s="7">
        <v>92.291312265166198</v>
      </c>
      <c r="Y13" s="7">
        <v>92.018933359009679</v>
      </c>
      <c r="Z13" s="7">
        <v>91.378922704680008</v>
      </c>
      <c r="AA13" s="7">
        <v>93.216708844025561</v>
      </c>
      <c r="AB13" s="7">
        <v>92.724480740675062</v>
      </c>
      <c r="AC13" s="7">
        <v>93.950655626074877</v>
      </c>
      <c r="AD13" s="11">
        <v>1139.2165478689421</v>
      </c>
    </row>
    <row r="14" spans="1:30" x14ac:dyDescent="0.55000000000000004">
      <c r="A14" s="6">
        <f t="shared" si="3"/>
        <v>1979</v>
      </c>
      <c r="B14" s="7">
        <f t="shared" si="4"/>
        <v>99.069373238875414</v>
      </c>
      <c r="C14" s="7">
        <f t="shared" si="1"/>
        <v>98.464331427530851</v>
      </c>
      <c r="D14" s="7">
        <f t="shared" si="1"/>
        <v>97.196049826859962</v>
      </c>
      <c r="E14" s="7">
        <f t="shared" si="1"/>
        <v>93.29777740247664</v>
      </c>
      <c r="F14" s="7">
        <f t="shared" si="1"/>
        <v>93.314169840101385</v>
      </c>
      <c r="G14" s="7">
        <f t="shared" si="1"/>
        <v>93.285727819580643</v>
      </c>
      <c r="H14" s="7">
        <f t="shared" si="1"/>
        <v>92.225867266432033</v>
      </c>
      <c r="I14" s="7">
        <f t="shared" si="1"/>
        <v>95.403387566489982</v>
      </c>
      <c r="J14" s="7">
        <f t="shared" si="1"/>
        <v>94.60402622242691</v>
      </c>
      <c r="K14" s="7">
        <f t="shared" si="2"/>
        <v>96.012322410620982</v>
      </c>
      <c r="L14" s="7">
        <f t="shared" si="0"/>
        <v>97.883364444336621</v>
      </c>
      <c r="M14" s="7">
        <f t="shared" si="0"/>
        <v>98.254371274335426</v>
      </c>
      <c r="N14" s="6" t="s">
        <v>5</v>
      </c>
      <c r="Q14" s="6">
        <v>1979</v>
      </c>
      <c r="R14" s="7">
        <v>95.729667633975623</v>
      </c>
      <c r="S14" s="7">
        <v>97.742660118441563</v>
      </c>
      <c r="T14" s="7">
        <v>98.5953496243892</v>
      </c>
      <c r="U14" s="7">
        <v>99.069373238875414</v>
      </c>
      <c r="V14" s="7">
        <v>98.464331427530851</v>
      </c>
      <c r="W14" s="7">
        <v>97.196049826859962</v>
      </c>
      <c r="X14" s="7">
        <v>93.29777740247664</v>
      </c>
      <c r="Y14" s="7">
        <v>93.314169840101385</v>
      </c>
      <c r="Z14" s="7">
        <v>93.285727819580643</v>
      </c>
      <c r="AA14" s="7">
        <v>92.225867266432033</v>
      </c>
      <c r="AB14" s="7">
        <v>95.403387566489982</v>
      </c>
      <c r="AC14" s="7">
        <v>94.60402622242691</v>
      </c>
      <c r="AD14" s="11">
        <v>1148.9283879875802</v>
      </c>
    </row>
    <row r="15" spans="1:30" x14ac:dyDescent="0.55000000000000004">
      <c r="A15" s="6">
        <f t="shared" si="3"/>
        <v>1980</v>
      </c>
      <c r="B15" s="7">
        <f t="shared" si="4"/>
        <v>98.886673442291794</v>
      </c>
      <c r="C15" s="7">
        <f t="shared" si="1"/>
        <v>98.846535000920994</v>
      </c>
      <c r="D15" s="7">
        <f t="shared" si="1"/>
        <v>97.648029235060676</v>
      </c>
      <c r="E15" s="7">
        <f t="shared" si="1"/>
        <v>84.186278749140911</v>
      </c>
      <c r="F15" s="7">
        <f t="shared" si="1"/>
        <v>96.828976790682646</v>
      </c>
      <c r="G15" s="7">
        <f t="shared" si="1"/>
        <v>94.726579904556274</v>
      </c>
      <c r="H15" s="7">
        <f t="shared" si="1"/>
        <v>92.235319069077377</v>
      </c>
      <c r="I15" s="7">
        <f t="shared" si="1"/>
        <v>92.402124023341457</v>
      </c>
      <c r="J15" s="7">
        <f t="shared" si="1"/>
        <v>95.053231392012094</v>
      </c>
      <c r="K15" s="7">
        <f t="shared" si="2"/>
        <v>96.462423512391979</v>
      </c>
      <c r="L15" s="7">
        <f t="shared" si="0"/>
        <v>97.511282005711109</v>
      </c>
      <c r="M15" s="7">
        <f t="shared" si="0"/>
        <v>98.0893123827409</v>
      </c>
      <c r="N15" s="6" t="s">
        <v>6</v>
      </c>
      <c r="Q15" s="6">
        <v>1980</v>
      </c>
      <c r="R15" s="7">
        <v>96.012322410620982</v>
      </c>
      <c r="S15" s="7">
        <v>97.883364444336621</v>
      </c>
      <c r="T15" s="7">
        <v>98.254371274335426</v>
      </c>
      <c r="U15" s="7">
        <v>98.886673442291794</v>
      </c>
      <c r="V15" s="7">
        <v>98.846535000920994</v>
      </c>
      <c r="W15" s="7">
        <v>97.648029235060676</v>
      </c>
      <c r="X15" s="7">
        <v>84.186278749140911</v>
      </c>
      <c r="Y15" s="7">
        <v>96.828976790682646</v>
      </c>
      <c r="Z15" s="7">
        <v>94.726579904556274</v>
      </c>
      <c r="AA15" s="7">
        <v>92.235319069077377</v>
      </c>
      <c r="AB15" s="7">
        <v>92.402124023341457</v>
      </c>
      <c r="AC15" s="7">
        <v>95.053231392012094</v>
      </c>
      <c r="AD15" s="11">
        <v>1142.9638057363773</v>
      </c>
    </row>
    <row r="16" spans="1:30" x14ac:dyDescent="0.55000000000000004">
      <c r="A16" s="6">
        <f t="shared" si="3"/>
        <v>1981</v>
      </c>
      <c r="B16" s="7">
        <f t="shared" si="4"/>
        <v>98.306272081288625</v>
      </c>
      <c r="C16" s="7">
        <f t="shared" si="1"/>
        <v>96.967735720187193</v>
      </c>
      <c r="D16" s="7">
        <f t="shared" si="1"/>
        <v>94.861510275346518</v>
      </c>
      <c r="E16" s="7">
        <f t="shared" si="1"/>
        <v>86.97831959528412</v>
      </c>
      <c r="F16" s="7">
        <f t="shared" si="1"/>
        <v>93.923180637306359</v>
      </c>
      <c r="G16" s="7">
        <f t="shared" si="1"/>
        <v>83.350502624263754</v>
      </c>
      <c r="H16" s="7">
        <f t="shared" si="1"/>
        <v>92.396272105674143</v>
      </c>
      <c r="I16" s="7">
        <f t="shared" si="1"/>
        <v>90.662604106109939</v>
      </c>
      <c r="J16" s="7">
        <f t="shared" si="1"/>
        <v>94.359523906714458</v>
      </c>
      <c r="K16" s="7">
        <f t="shared" si="2"/>
        <v>96.67406961179222</v>
      </c>
      <c r="L16" s="7">
        <f t="shared" si="0"/>
        <v>96.789832502850913</v>
      </c>
      <c r="M16" s="7">
        <f t="shared" si="0"/>
        <v>97.30441389081534</v>
      </c>
      <c r="N16" s="6" t="s">
        <v>7</v>
      </c>
      <c r="Q16" s="6">
        <v>1981</v>
      </c>
      <c r="R16" s="7">
        <v>96.462423512391979</v>
      </c>
      <c r="S16" s="7">
        <v>97.511282005711109</v>
      </c>
      <c r="T16" s="7">
        <v>98.0893123827409</v>
      </c>
      <c r="U16" s="7">
        <v>98.306272081288625</v>
      </c>
      <c r="V16" s="7">
        <v>96.967735720187193</v>
      </c>
      <c r="W16" s="7">
        <v>94.861510275346518</v>
      </c>
      <c r="X16" s="7">
        <v>86.97831959528412</v>
      </c>
      <c r="Y16" s="7">
        <v>93.923180637306359</v>
      </c>
      <c r="Z16" s="7">
        <v>83.350502624263754</v>
      </c>
      <c r="AA16" s="7">
        <v>92.396272105674143</v>
      </c>
      <c r="AB16" s="7">
        <v>90.662604106109939</v>
      </c>
      <c r="AC16" s="7">
        <v>94.359523906714458</v>
      </c>
      <c r="AD16" s="11">
        <v>1123.8689389530191</v>
      </c>
    </row>
    <row r="17" spans="1:30" x14ac:dyDescent="0.55000000000000004">
      <c r="A17" s="6">
        <f t="shared" si="3"/>
        <v>1982</v>
      </c>
      <c r="B17" s="7">
        <f t="shared" si="4"/>
        <v>97.92039172159275</v>
      </c>
      <c r="C17" s="7">
        <f t="shared" si="1"/>
        <v>97.563753238500794</v>
      </c>
      <c r="D17" s="7">
        <f t="shared" si="1"/>
        <v>95.690475509923999</v>
      </c>
      <c r="E17" s="7">
        <f t="shared" si="1"/>
        <v>90.872226293286076</v>
      </c>
      <c r="F17" s="7">
        <f t="shared" si="1"/>
        <v>94.62574527709512</v>
      </c>
      <c r="G17" s="7">
        <f t="shared" si="1"/>
        <v>90.055245861396543</v>
      </c>
      <c r="H17" s="7">
        <f t="shared" si="1"/>
        <v>91.58682949240756</v>
      </c>
      <c r="I17" s="7">
        <f t="shared" si="1"/>
        <v>94.193526406452293</v>
      </c>
      <c r="J17" s="7">
        <f t="shared" si="1"/>
        <v>95.910501903388649</v>
      </c>
      <c r="K17" s="7">
        <f t="shared" si="2"/>
        <v>97.066246354719624</v>
      </c>
      <c r="L17" s="7">
        <f t="shared" si="0"/>
        <v>98.299698446615366</v>
      </c>
      <c r="M17" s="7">
        <f t="shared" si="0"/>
        <v>98.840841181925498</v>
      </c>
      <c r="N17" s="6" t="s">
        <v>5</v>
      </c>
      <c r="Q17" s="6">
        <v>1982</v>
      </c>
      <c r="R17" s="7">
        <v>96.67406961179222</v>
      </c>
      <c r="S17" s="7">
        <v>96.789832502850913</v>
      </c>
      <c r="T17" s="7">
        <v>97.30441389081534</v>
      </c>
      <c r="U17" s="7">
        <v>97.92039172159275</v>
      </c>
      <c r="V17" s="7">
        <v>97.563753238500794</v>
      </c>
      <c r="W17" s="7">
        <v>95.690475509923999</v>
      </c>
      <c r="X17" s="7">
        <v>90.872226293286076</v>
      </c>
      <c r="Y17" s="7">
        <v>94.62574527709512</v>
      </c>
      <c r="Z17" s="7">
        <v>90.055245861396543</v>
      </c>
      <c r="AA17" s="7">
        <v>91.58682949240756</v>
      </c>
      <c r="AB17" s="7">
        <v>94.193526406452293</v>
      </c>
      <c r="AC17" s="7">
        <v>95.910501903388649</v>
      </c>
      <c r="AD17" s="11">
        <v>1139.1870117095023</v>
      </c>
    </row>
    <row r="18" spans="1:30" x14ac:dyDescent="0.55000000000000004">
      <c r="A18" s="6">
        <f t="shared" si="3"/>
        <v>1983</v>
      </c>
      <c r="B18" s="7">
        <f t="shared" si="4"/>
        <v>98.581072982720798</v>
      </c>
      <c r="C18" s="7">
        <f t="shared" si="1"/>
        <v>97.775583591472241</v>
      </c>
      <c r="D18" s="7">
        <f t="shared" si="1"/>
        <v>97.219070181396091</v>
      </c>
      <c r="E18" s="7">
        <f t="shared" si="1"/>
        <v>82.279797760391375</v>
      </c>
      <c r="F18" s="7">
        <f t="shared" si="1"/>
        <v>96.630388183053583</v>
      </c>
      <c r="G18" s="7">
        <f t="shared" si="1"/>
        <v>96.861190350377001</v>
      </c>
      <c r="H18" s="7">
        <f t="shared" si="1"/>
        <v>97.802389390242752</v>
      </c>
      <c r="I18" s="7">
        <f t="shared" si="1"/>
        <v>97.076027640840039</v>
      </c>
      <c r="J18" s="7">
        <f t="shared" si="1"/>
        <v>96.811229931889102</v>
      </c>
      <c r="K18" s="7">
        <f t="shared" si="2"/>
        <v>97.175298527305131</v>
      </c>
      <c r="L18" s="7">
        <f t="shared" si="0"/>
        <v>97.868336157713202</v>
      </c>
      <c r="M18" s="7">
        <f t="shared" si="0"/>
        <v>98.945785285701277</v>
      </c>
      <c r="N18" s="6" t="s">
        <v>6</v>
      </c>
      <c r="Q18" s="6">
        <v>1983</v>
      </c>
      <c r="R18" s="7">
        <v>97.066246354719624</v>
      </c>
      <c r="S18" s="7">
        <v>98.299698446615366</v>
      </c>
      <c r="T18" s="7">
        <v>98.840841181925498</v>
      </c>
      <c r="U18" s="7">
        <v>98.581072982720798</v>
      </c>
      <c r="V18" s="7">
        <v>97.775583591472241</v>
      </c>
      <c r="W18" s="7">
        <v>97.219070181396091</v>
      </c>
      <c r="X18" s="7">
        <v>82.279797760391375</v>
      </c>
      <c r="Y18" s="7">
        <v>96.630388183053583</v>
      </c>
      <c r="Z18" s="7">
        <v>96.861190350377001</v>
      </c>
      <c r="AA18" s="7">
        <v>97.802389390242752</v>
      </c>
      <c r="AB18" s="7">
        <v>97.076027640840039</v>
      </c>
      <c r="AC18" s="7">
        <v>96.811229931889102</v>
      </c>
      <c r="AD18" s="11">
        <v>1155.2435359956435</v>
      </c>
    </row>
    <row r="19" spans="1:30" x14ac:dyDescent="0.55000000000000004">
      <c r="A19" s="6">
        <f t="shared" si="3"/>
        <v>1984</v>
      </c>
      <c r="B19" s="7">
        <f t="shared" si="4"/>
        <v>98.659049317779136</v>
      </c>
      <c r="C19" s="7">
        <f t="shared" si="1"/>
        <v>98.949232976970961</v>
      </c>
      <c r="D19" s="7">
        <f t="shared" si="1"/>
        <v>97.712644751562038</v>
      </c>
      <c r="E19" s="7">
        <f t="shared" si="1"/>
        <v>97.722318466810975</v>
      </c>
      <c r="F19" s="7">
        <f t="shared" si="1"/>
        <v>94.979378971911501</v>
      </c>
      <c r="G19" s="7">
        <f t="shared" si="1"/>
        <v>98.148371093091555</v>
      </c>
      <c r="H19" s="7">
        <f t="shared" si="1"/>
        <v>96.738682486349717</v>
      </c>
      <c r="I19" s="7">
        <f t="shared" si="1"/>
        <v>95.702438828564482</v>
      </c>
      <c r="J19" s="7">
        <f t="shared" si="1"/>
        <v>96.468469930463471</v>
      </c>
      <c r="K19" s="7">
        <f t="shared" si="2"/>
        <v>98.114775743306382</v>
      </c>
      <c r="L19" s="7">
        <f t="shared" si="0"/>
        <v>98.153376100963214</v>
      </c>
      <c r="M19" s="7">
        <f t="shared" si="0"/>
        <v>99.050387310431688</v>
      </c>
      <c r="N19" s="6" t="s">
        <v>6</v>
      </c>
      <c r="Q19" s="6">
        <v>1984</v>
      </c>
      <c r="R19" s="7">
        <v>97.175298527305131</v>
      </c>
      <c r="S19" s="7">
        <v>97.868336157713202</v>
      </c>
      <c r="T19" s="7">
        <v>98.945785285701277</v>
      </c>
      <c r="U19" s="7">
        <v>98.659049317779136</v>
      </c>
      <c r="V19" s="7">
        <v>98.949232976970961</v>
      </c>
      <c r="W19" s="7">
        <v>97.712644751562038</v>
      </c>
      <c r="X19" s="7">
        <v>97.722318466810975</v>
      </c>
      <c r="Y19" s="7">
        <v>94.979378971911501</v>
      </c>
      <c r="Z19" s="7">
        <v>98.148371093091555</v>
      </c>
      <c r="AA19" s="7">
        <v>96.738682486349717</v>
      </c>
      <c r="AB19" s="7">
        <v>95.702438828564482</v>
      </c>
      <c r="AC19" s="7">
        <v>96.468469930463471</v>
      </c>
      <c r="AD19" s="11">
        <v>1169.0700067942234</v>
      </c>
    </row>
    <row r="20" spans="1:30" x14ac:dyDescent="0.55000000000000004">
      <c r="A20" s="6">
        <f t="shared" si="3"/>
        <v>1985</v>
      </c>
      <c r="B20" s="7">
        <f t="shared" si="4"/>
        <v>99.234370437727193</v>
      </c>
      <c r="C20" s="7">
        <f t="shared" si="1"/>
        <v>98.694241893565049</v>
      </c>
      <c r="D20" s="7">
        <f t="shared" si="1"/>
        <v>95.861659827671247</v>
      </c>
      <c r="E20" s="7">
        <f t="shared" si="1"/>
        <v>95.289269983579288</v>
      </c>
      <c r="F20" s="7">
        <f t="shared" si="1"/>
        <v>94.13198561045283</v>
      </c>
      <c r="G20" s="7">
        <f t="shared" si="1"/>
        <v>90.424085827893578</v>
      </c>
      <c r="H20" s="7">
        <f t="shared" si="1"/>
        <v>93.03446456274105</v>
      </c>
      <c r="I20" s="7">
        <f t="shared" si="1"/>
        <v>92.659505878866185</v>
      </c>
      <c r="J20" s="7">
        <f t="shared" si="1"/>
        <v>96.158637316024397</v>
      </c>
      <c r="K20" s="7">
        <f t="shared" si="2"/>
        <v>96.98097974024131</v>
      </c>
      <c r="L20" s="7">
        <f t="shared" si="0"/>
        <v>98.414588366329554</v>
      </c>
      <c r="M20" s="7">
        <f t="shared" si="0"/>
        <v>98.510206017817836</v>
      </c>
      <c r="N20" s="6" t="s">
        <v>6</v>
      </c>
      <c r="Q20" s="6">
        <v>1985</v>
      </c>
      <c r="R20" s="7">
        <v>98.114775743306382</v>
      </c>
      <c r="S20" s="7">
        <v>98.153376100963214</v>
      </c>
      <c r="T20" s="7">
        <v>99.050387310431688</v>
      </c>
      <c r="U20" s="7">
        <v>99.234370437727193</v>
      </c>
      <c r="V20" s="7">
        <v>98.694241893565049</v>
      </c>
      <c r="W20" s="7">
        <v>95.861659827671247</v>
      </c>
      <c r="X20" s="7">
        <v>95.289269983579288</v>
      </c>
      <c r="Y20" s="7">
        <v>94.13198561045283</v>
      </c>
      <c r="Z20" s="7">
        <v>90.424085827893578</v>
      </c>
      <c r="AA20" s="7">
        <v>93.03446456274105</v>
      </c>
      <c r="AB20" s="7">
        <v>92.659505878866185</v>
      </c>
      <c r="AC20" s="7">
        <v>96.158637316024397</v>
      </c>
      <c r="AD20" s="11">
        <v>1150.8067604932221</v>
      </c>
    </row>
    <row r="21" spans="1:30" x14ac:dyDescent="0.55000000000000004">
      <c r="A21" s="6">
        <f t="shared" si="3"/>
        <v>1986</v>
      </c>
      <c r="B21" s="7">
        <f t="shared" si="4"/>
        <v>98.899990836449433</v>
      </c>
      <c r="C21" s="7">
        <f t="shared" si="1"/>
        <v>98.371888801033492</v>
      </c>
      <c r="D21" s="7">
        <f t="shared" si="1"/>
        <v>96.597773101500934</v>
      </c>
      <c r="E21" s="7">
        <f t="shared" si="1"/>
        <v>94.264135197037831</v>
      </c>
      <c r="F21" s="7">
        <f t="shared" si="1"/>
        <v>96.62776508560637</v>
      </c>
      <c r="G21" s="7">
        <f t="shared" si="1"/>
        <v>95.470981502323411</v>
      </c>
      <c r="H21" s="7">
        <f t="shared" si="1"/>
        <v>96.84539132626378</v>
      </c>
      <c r="I21" s="7">
        <f t="shared" si="1"/>
        <v>92.754323599350755</v>
      </c>
      <c r="J21" s="7">
        <f t="shared" si="1"/>
        <v>93.439273804426193</v>
      </c>
      <c r="K21" s="7">
        <f t="shared" si="2"/>
        <v>98.223245016066357</v>
      </c>
      <c r="L21" s="7">
        <f t="shared" si="0"/>
        <v>98.938691167015349</v>
      </c>
      <c r="M21" s="7">
        <f t="shared" si="0"/>
        <v>98.299368455773219</v>
      </c>
      <c r="N21" s="6" t="s">
        <v>6</v>
      </c>
      <c r="Q21" s="6">
        <v>1986</v>
      </c>
      <c r="R21" s="7">
        <v>96.98097974024131</v>
      </c>
      <c r="S21" s="7">
        <v>98.414588366329554</v>
      </c>
      <c r="T21" s="7">
        <v>98.510206017817836</v>
      </c>
      <c r="U21" s="7">
        <v>98.899990836449433</v>
      </c>
      <c r="V21" s="7">
        <v>98.371888801033492</v>
      </c>
      <c r="W21" s="7">
        <v>96.597773101500934</v>
      </c>
      <c r="X21" s="7">
        <v>94.264135197037831</v>
      </c>
      <c r="Y21" s="7">
        <v>96.62776508560637</v>
      </c>
      <c r="Z21" s="7">
        <v>95.470981502323411</v>
      </c>
      <c r="AA21" s="7">
        <v>96.84539132626378</v>
      </c>
      <c r="AB21" s="7">
        <v>92.754323599350755</v>
      </c>
      <c r="AC21" s="7">
        <v>93.439273804426193</v>
      </c>
      <c r="AD21" s="11">
        <v>1157.1772973783809</v>
      </c>
    </row>
    <row r="22" spans="1:30" x14ac:dyDescent="0.55000000000000004">
      <c r="A22" s="6">
        <f t="shared" si="3"/>
        <v>1987</v>
      </c>
      <c r="B22" s="7">
        <f t="shared" si="4"/>
        <v>97.871326506603509</v>
      </c>
      <c r="C22" s="7">
        <f t="shared" si="1"/>
        <v>97.880967079414404</v>
      </c>
      <c r="D22" s="7">
        <f t="shared" si="1"/>
        <v>98.051169366503018</v>
      </c>
      <c r="E22" s="7">
        <f t="shared" si="1"/>
        <v>89.75747841221164</v>
      </c>
      <c r="F22" s="7">
        <f t="shared" si="1"/>
        <v>92.954790429139393</v>
      </c>
      <c r="G22" s="7">
        <f t="shared" si="1"/>
        <v>91.530702677162481</v>
      </c>
      <c r="H22" s="7">
        <f t="shared" si="1"/>
        <v>83.887923173308081</v>
      </c>
      <c r="I22" s="7">
        <f t="shared" si="1"/>
        <v>90.883732693517231</v>
      </c>
      <c r="J22" s="7">
        <f t="shared" si="1"/>
        <v>93.801925429695984</v>
      </c>
      <c r="K22" s="7">
        <f t="shared" si="2"/>
        <v>95.580922295543132</v>
      </c>
      <c r="L22" s="7">
        <f t="shared" si="0"/>
        <v>98.158196308242623</v>
      </c>
      <c r="M22" s="7">
        <f t="shared" si="0"/>
        <v>90.374716232050559</v>
      </c>
      <c r="N22" s="6" t="s">
        <v>6</v>
      </c>
      <c r="Q22" s="6">
        <v>1987</v>
      </c>
      <c r="R22" s="7">
        <v>98.223245016066357</v>
      </c>
      <c r="S22" s="7">
        <v>98.938691167015349</v>
      </c>
      <c r="T22" s="7">
        <v>98.299368455773219</v>
      </c>
      <c r="U22" s="7">
        <v>97.871326506603509</v>
      </c>
      <c r="V22" s="7">
        <v>97.880967079414404</v>
      </c>
      <c r="W22" s="7">
        <v>98.051169366503018</v>
      </c>
      <c r="X22" s="7">
        <v>89.75747841221164</v>
      </c>
      <c r="Y22" s="7">
        <v>92.954790429139393</v>
      </c>
      <c r="Z22" s="7">
        <v>91.530702677162481</v>
      </c>
      <c r="AA22" s="7">
        <v>83.887923173308081</v>
      </c>
      <c r="AB22" s="7">
        <v>90.883732693517231</v>
      </c>
      <c r="AC22" s="7">
        <v>93.801925429695984</v>
      </c>
      <c r="AD22" s="11">
        <v>1132.0813204064107</v>
      </c>
    </row>
    <row r="23" spans="1:30" x14ac:dyDescent="0.55000000000000004">
      <c r="A23" s="6">
        <f t="shared" si="3"/>
        <v>1988</v>
      </c>
      <c r="B23" s="7">
        <f t="shared" si="4"/>
        <v>99.064504626818234</v>
      </c>
      <c r="C23" s="7">
        <f t="shared" si="1"/>
        <v>98.302162574313115</v>
      </c>
      <c r="D23" s="7">
        <f t="shared" si="1"/>
        <v>97.812846691856976</v>
      </c>
      <c r="E23" s="7">
        <f t="shared" si="1"/>
        <v>93.627711170483963</v>
      </c>
      <c r="F23" s="7">
        <f t="shared" si="1"/>
        <v>94.483210765989497</v>
      </c>
      <c r="G23" s="7">
        <f t="shared" si="1"/>
        <v>82.778076115886506</v>
      </c>
      <c r="H23" s="7">
        <f t="shared" si="1"/>
        <v>85.17978092024714</v>
      </c>
      <c r="I23" s="7">
        <f t="shared" si="1"/>
        <v>88.544236529167392</v>
      </c>
      <c r="J23" s="7">
        <f t="shared" si="1"/>
        <v>95.115834487907705</v>
      </c>
      <c r="K23" s="7">
        <f t="shared" si="2"/>
        <v>95.79925757390447</v>
      </c>
      <c r="L23" s="7">
        <f t="shared" si="0"/>
        <v>97.280899646240869</v>
      </c>
      <c r="M23" s="7">
        <f t="shared" si="0"/>
        <v>90.35814642321202</v>
      </c>
      <c r="N23" s="6" t="s">
        <v>5</v>
      </c>
      <c r="Q23" s="6">
        <v>1988</v>
      </c>
      <c r="R23" s="7">
        <v>95.580922295543132</v>
      </c>
      <c r="S23" s="7">
        <v>98.158196308242623</v>
      </c>
      <c r="T23" s="7">
        <v>90.374716232050559</v>
      </c>
      <c r="U23" s="7">
        <v>99.064504626818234</v>
      </c>
      <c r="V23" s="7">
        <v>98.302162574313115</v>
      </c>
      <c r="W23" s="7">
        <v>97.812846691856976</v>
      </c>
      <c r="X23" s="7">
        <v>93.627711170483963</v>
      </c>
      <c r="Y23" s="7">
        <v>94.483210765989497</v>
      </c>
      <c r="Z23" s="7">
        <v>82.778076115886506</v>
      </c>
      <c r="AA23" s="7">
        <v>85.17978092024714</v>
      </c>
      <c r="AB23" s="7">
        <v>88.544236529167392</v>
      </c>
      <c r="AC23" s="7">
        <v>95.115834487907705</v>
      </c>
      <c r="AD23" s="11">
        <v>1119.0221987185068</v>
      </c>
    </row>
    <row r="24" spans="1:30" x14ac:dyDescent="0.55000000000000004">
      <c r="A24" s="6">
        <f t="shared" si="3"/>
        <v>1989</v>
      </c>
      <c r="B24" s="7">
        <f t="shared" si="4"/>
        <v>97.790100420359522</v>
      </c>
      <c r="C24" s="7">
        <f t="shared" si="1"/>
        <v>98.27540865613264</v>
      </c>
      <c r="D24" s="7">
        <f t="shared" si="1"/>
        <v>96.643286372433067</v>
      </c>
      <c r="E24" s="7">
        <f t="shared" si="1"/>
        <v>92.168306158084306</v>
      </c>
      <c r="F24" s="7">
        <f t="shared" si="1"/>
        <v>91.537583396799164</v>
      </c>
      <c r="G24" s="7">
        <f t="shared" si="1"/>
        <v>91.060141437894345</v>
      </c>
      <c r="H24" s="7">
        <f t="shared" si="1"/>
        <v>83.669636869070018</v>
      </c>
      <c r="I24" s="7">
        <f t="shared" si="1"/>
        <v>84.551679020107258</v>
      </c>
      <c r="J24" s="7">
        <f t="shared" si="1"/>
        <v>94.237580112050637</v>
      </c>
      <c r="K24" s="7">
        <f t="shared" si="2"/>
        <v>93.923359438864281</v>
      </c>
      <c r="L24" s="7">
        <f t="shared" si="0"/>
        <v>96.319115620819503</v>
      </c>
      <c r="M24" s="7">
        <f t="shared" si="0"/>
        <v>96.769886347465217</v>
      </c>
      <c r="N24" s="6" t="s">
        <v>5</v>
      </c>
      <c r="Q24" s="6">
        <v>1989</v>
      </c>
      <c r="R24" s="7">
        <v>95.79925757390447</v>
      </c>
      <c r="S24" s="7">
        <v>97.280899646240869</v>
      </c>
      <c r="T24" s="7">
        <v>90.35814642321202</v>
      </c>
      <c r="U24" s="7">
        <v>97.790100420359522</v>
      </c>
      <c r="V24" s="7">
        <v>98.27540865613264</v>
      </c>
      <c r="W24" s="7">
        <v>96.643286372433067</v>
      </c>
      <c r="X24" s="7">
        <v>92.168306158084306</v>
      </c>
      <c r="Y24" s="7">
        <v>91.537583396799164</v>
      </c>
      <c r="Z24" s="7">
        <v>91.060141437894345</v>
      </c>
      <c r="AA24" s="7">
        <v>83.669636869070018</v>
      </c>
      <c r="AB24" s="7">
        <v>84.551679020107258</v>
      </c>
      <c r="AC24" s="7">
        <v>94.237580112050637</v>
      </c>
      <c r="AD24" s="11">
        <v>1113.3720260862883</v>
      </c>
    </row>
    <row r="25" spans="1:30" x14ac:dyDescent="0.55000000000000004">
      <c r="A25" s="6">
        <f t="shared" si="3"/>
        <v>1990</v>
      </c>
      <c r="B25" s="7">
        <f t="shared" si="4"/>
        <v>97.747185470812838</v>
      </c>
      <c r="C25" s="7">
        <f t="shared" si="1"/>
        <v>97.345721230507479</v>
      </c>
      <c r="D25" s="7">
        <f t="shared" si="1"/>
        <v>96.105795371593558</v>
      </c>
      <c r="E25" s="7">
        <f t="shared" si="1"/>
        <v>92.148770048595907</v>
      </c>
      <c r="F25" s="7">
        <f t="shared" si="1"/>
        <v>91.534419455980242</v>
      </c>
      <c r="G25" s="7">
        <f t="shared" si="1"/>
        <v>71.40979403838719</v>
      </c>
      <c r="H25" s="7">
        <f t="shared" si="1"/>
        <v>79.92635359678934</v>
      </c>
      <c r="I25" s="7">
        <f t="shared" si="1"/>
        <v>93.354502184331068</v>
      </c>
      <c r="J25" s="7">
        <f t="shared" si="1"/>
        <v>89.192962591318064</v>
      </c>
      <c r="K25" s="7">
        <f t="shared" si="2"/>
        <v>94.093490606508567</v>
      </c>
      <c r="L25" s="7">
        <f t="shared" si="2"/>
        <v>96.857957547224942</v>
      </c>
      <c r="M25" s="7">
        <f t="shared" si="2"/>
        <v>97.413192921259906</v>
      </c>
      <c r="N25" s="6" t="s">
        <v>5</v>
      </c>
      <c r="Q25" s="6">
        <v>1990</v>
      </c>
      <c r="R25" s="7">
        <v>93.923359438864281</v>
      </c>
      <c r="S25" s="7">
        <v>96.319115620819503</v>
      </c>
      <c r="T25" s="7">
        <v>96.769886347465217</v>
      </c>
      <c r="U25" s="7">
        <v>97.747185470812838</v>
      </c>
      <c r="V25" s="7">
        <v>97.345721230507479</v>
      </c>
      <c r="W25" s="7">
        <v>96.105795371593558</v>
      </c>
      <c r="X25" s="7">
        <v>92.148770048595907</v>
      </c>
      <c r="Y25" s="7">
        <v>91.534419455980242</v>
      </c>
      <c r="Z25" s="7">
        <v>71.40979403838719</v>
      </c>
      <c r="AA25" s="7">
        <v>79.92635359678934</v>
      </c>
      <c r="AB25" s="7">
        <v>93.354502184331068</v>
      </c>
      <c r="AC25" s="7">
        <v>89.192962591318064</v>
      </c>
      <c r="AD25" s="11">
        <v>1095.7778653954647</v>
      </c>
    </row>
    <row r="26" spans="1:30" x14ac:dyDescent="0.55000000000000004">
      <c r="A26" s="6">
        <f t="shared" si="3"/>
        <v>1991</v>
      </c>
      <c r="B26" s="7">
        <f t="shared" si="4"/>
        <v>97.723478207946755</v>
      </c>
      <c r="C26" s="7">
        <f t="shared" si="4"/>
        <v>97.207087301947467</v>
      </c>
      <c r="D26" s="7">
        <f t="shared" si="4"/>
        <v>95.858453005494084</v>
      </c>
      <c r="E26" s="7">
        <f t="shared" si="4"/>
        <v>93.520632596599171</v>
      </c>
      <c r="F26" s="7">
        <f t="shared" si="4"/>
        <v>93.679656752567098</v>
      </c>
      <c r="G26" s="7">
        <f t="shared" si="4"/>
        <v>93.655211748060538</v>
      </c>
      <c r="H26" s="7">
        <f t="shared" si="4"/>
        <v>90.390981097811164</v>
      </c>
      <c r="I26" s="7">
        <f t="shared" si="4"/>
        <v>88.522926175697648</v>
      </c>
      <c r="J26" s="7">
        <f t="shared" si="4"/>
        <v>94.327089032296499</v>
      </c>
      <c r="K26" s="7">
        <f t="shared" si="2"/>
        <v>94.29568470022059</v>
      </c>
      <c r="L26" s="7">
        <f t="shared" si="2"/>
        <v>98.291103908544756</v>
      </c>
      <c r="M26" s="7">
        <f t="shared" si="2"/>
        <v>98.166227670786611</v>
      </c>
      <c r="N26" s="6" t="s">
        <v>7</v>
      </c>
      <c r="Q26" s="6">
        <v>1991</v>
      </c>
      <c r="R26" s="7">
        <v>94.093490606508567</v>
      </c>
      <c r="S26" s="7">
        <v>96.857957547224942</v>
      </c>
      <c r="T26" s="7">
        <v>97.413192921259906</v>
      </c>
      <c r="U26" s="7">
        <v>97.723478207946755</v>
      </c>
      <c r="V26" s="7">
        <v>97.207087301947467</v>
      </c>
      <c r="W26" s="7">
        <v>95.858453005494084</v>
      </c>
      <c r="X26" s="7">
        <v>93.520632596599171</v>
      </c>
      <c r="Y26" s="7">
        <v>93.679656752567098</v>
      </c>
      <c r="Z26" s="7">
        <v>93.655211748060538</v>
      </c>
      <c r="AA26" s="7">
        <v>90.390981097811164</v>
      </c>
      <c r="AB26" s="7">
        <v>88.522926175697648</v>
      </c>
      <c r="AC26" s="7">
        <v>94.327089032296499</v>
      </c>
      <c r="AD26" s="11">
        <v>1133.2501569934138</v>
      </c>
    </row>
    <row r="27" spans="1:30" x14ac:dyDescent="0.55000000000000004">
      <c r="A27" s="6">
        <f t="shared" si="3"/>
        <v>1992</v>
      </c>
      <c r="B27" s="7">
        <f t="shared" si="4"/>
        <v>98.359278558622464</v>
      </c>
      <c r="C27" s="7">
        <f t="shared" si="4"/>
        <v>97.211639111163095</v>
      </c>
      <c r="D27" s="7">
        <f t="shared" si="4"/>
        <v>96.096145213763521</v>
      </c>
      <c r="E27" s="7">
        <f t="shared" si="4"/>
        <v>90.945587307418464</v>
      </c>
      <c r="F27" s="7">
        <f t="shared" si="4"/>
        <v>84.049197049142094</v>
      </c>
      <c r="G27" s="7">
        <f t="shared" si="4"/>
        <v>91.598255528930167</v>
      </c>
      <c r="H27" s="7">
        <f t="shared" si="4"/>
        <v>94.015738975875138</v>
      </c>
      <c r="I27" s="7">
        <f t="shared" si="4"/>
        <v>91.844780573668686</v>
      </c>
      <c r="J27" s="7">
        <f t="shared" si="4"/>
        <v>93.51046663451416</v>
      </c>
      <c r="K27" s="7">
        <f t="shared" si="2"/>
        <v>95.325391496138764</v>
      </c>
      <c r="L27" s="7">
        <f t="shared" si="2"/>
        <v>96.851200000222889</v>
      </c>
      <c r="M27" s="7">
        <f t="shared" si="2"/>
        <v>85.11046884903044</v>
      </c>
      <c r="N27" s="6" t="s">
        <v>5</v>
      </c>
      <c r="Q27" s="6">
        <v>1992</v>
      </c>
      <c r="R27" s="7">
        <v>94.29568470022059</v>
      </c>
      <c r="S27" s="7">
        <v>98.291103908544756</v>
      </c>
      <c r="T27" s="7">
        <v>98.166227670786611</v>
      </c>
      <c r="U27" s="7">
        <v>98.359278558622464</v>
      </c>
      <c r="V27" s="7">
        <v>97.211639111163095</v>
      </c>
      <c r="W27" s="7">
        <v>96.096145213763521</v>
      </c>
      <c r="X27" s="7">
        <v>90.945587307418464</v>
      </c>
      <c r="Y27" s="7">
        <v>84.049197049142094</v>
      </c>
      <c r="Z27" s="7">
        <v>91.598255528930167</v>
      </c>
      <c r="AA27" s="7">
        <v>94.015738975875138</v>
      </c>
      <c r="AB27" s="7">
        <v>91.844780573668686</v>
      </c>
      <c r="AC27" s="7">
        <v>93.51046663451416</v>
      </c>
      <c r="AD27" s="11">
        <v>1128.3841052326497</v>
      </c>
    </row>
    <row r="28" spans="1:30" x14ac:dyDescent="0.55000000000000004">
      <c r="A28" s="6">
        <f t="shared" si="3"/>
        <v>1993</v>
      </c>
      <c r="B28" s="7">
        <f t="shared" si="4"/>
        <v>98.799561272011488</v>
      </c>
      <c r="C28" s="7">
        <f t="shared" si="4"/>
        <v>98.115293155758991</v>
      </c>
      <c r="D28" s="7">
        <f t="shared" si="4"/>
        <v>97.1140873182012</v>
      </c>
      <c r="E28" s="7">
        <f t="shared" si="4"/>
        <v>94.58256935760437</v>
      </c>
      <c r="F28" s="7">
        <f t="shared" si="4"/>
        <v>94.462297469450277</v>
      </c>
      <c r="G28" s="7">
        <f t="shared" si="4"/>
        <v>93.643413602621877</v>
      </c>
      <c r="H28" s="7">
        <f t="shared" si="4"/>
        <v>93.620152122770378</v>
      </c>
      <c r="I28" s="7">
        <f t="shared" si="4"/>
        <v>95.113237592813675</v>
      </c>
      <c r="J28" s="7">
        <f t="shared" si="4"/>
        <v>93.553024453052785</v>
      </c>
      <c r="K28" s="7">
        <f t="shared" si="2"/>
        <v>96.533879971277202</v>
      </c>
      <c r="L28" s="7">
        <f t="shared" si="2"/>
        <v>98.171861442824593</v>
      </c>
      <c r="M28" s="7">
        <f t="shared" si="2"/>
        <v>98.875339627498761</v>
      </c>
      <c r="N28" s="6" t="s">
        <v>6</v>
      </c>
      <c r="Q28" s="6">
        <v>1993</v>
      </c>
      <c r="R28" s="7">
        <v>95.325391496138764</v>
      </c>
      <c r="S28" s="7">
        <v>96.851200000222889</v>
      </c>
      <c r="T28" s="7">
        <v>85.11046884903044</v>
      </c>
      <c r="U28" s="7">
        <v>98.799561272011488</v>
      </c>
      <c r="V28" s="7">
        <v>98.115293155758991</v>
      </c>
      <c r="W28" s="7">
        <v>97.1140873182012</v>
      </c>
      <c r="X28" s="7">
        <v>94.58256935760437</v>
      </c>
      <c r="Y28" s="7">
        <v>94.462297469450277</v>
      </c>
      <c r="Z28" s="7">
        <v>93.643413602621877</v>
      </c>
      <c r="AA28" s="7">
        <v>93.620152122770378</v>
      </c>
      <c r="AB28" s="7">
        <v>95.113237592813675</v>
      </c>
      <c r="AC28" s="7">
        <v>93.553024453052785</v>
      </c>
      <c r="AD28" s="11">
        <v>1136.2906966896771</v>
      </c>
    </row>
    <row r="29" spans="1:30" x14ac:dyDescent="0.55000000000000004">
      <c r="A29" s="6">
        <f t="shared" si="3"/>
        <v>1994</v>
      </c>
      <c r="B29" s="7">
        <f t="shared" si="4"/>
        <v>98.194063289149199</v>
      </c>
      <c r="C29" s="7">
        <f t="shared" si="4"/>
        <v>98.162279047137417</v>
      </c>
      <c r="D29" s="7">
        <f t="shared" si="4"/>
        <v>96.118512685163296</v>
      </c>
      <c r="E29" s="7">
        <f t="shared" si="4"/>
        <v>92.992696111410623</v>
      </c>
      <c r="F29" s="7">
        <f t="shared" si="4"/>
        <v>92.52156498311524</v>
      </c>
      <c r="G29" s="7">
        <f t="shared" si="4"/>
        <v>87.444879307426163</v>
      </c>
      <c r="H29" s="7">
        <f t="shared" si="4"/>
        <v>89.734846218969324</v>
      </c>
      <c r="I29" s="7">
        <f t="shared" si="4"/>
        <v>91.291130001132842</v>
      </c>
      <c r="J29" s="7">
        <f t="shared" si="4"/>
        <v>94.481403564874199</v>
      </c>
      <c r="K29" s="7">
        <f t="shared" si="2"/>
        <v>96.236428730407127</v>
      </c>
      <c r="L29" s="7">
        <f t="shared" si="2"/>
        <v>97.070632730709391</v>
      </c>
      <c r="M29" s="7">
        <f t="shared" si="2"/>
        <v>98.156517700083768</v>
      </c>
      <c r="N29" s="6" t="s">
        <v>5</v>
      </c>
      <c r="Q29" s="6">
        <v>1994</v>
      </c>
      <c r="R29" s="7">
        <v>96.533879971277202</v>
      </c>
      <c r="S29" s="7">
        <v>98.171861442824593</v>
      </c>
      <c r="T29" s="7">
        <v>98.875339627498761</v>
      </c>
      <c r="U29" s="7">
        <v>98.194063289149199</v>
      </c>
      <c r="V29" s="7">
        <v>98.162279047137417</v>
      </c>
      <c r="W29" s="7">
        <v>96.118512685163296</v>
      </c>
      <c r="X29" s="7">
        <v>92.992696111410623</v>
      </c>
      <c r="Y29" s="7">
        <v>92.52156498311524</v>
      </c>
      <c r="Z29" s="7">
        <v>87.444879307426163</v>
      </c>
      <c r="AA29" s="7">
        <v>89.734846218969324</v>
      </c>
      <c r="AB29" s="7">
        <v>91.291130001132842</v>
      </c>
      <c r="AC29" s="7">
        <v>94.481403564874199</v>
      </c>
      <c r="AD29" s="11">
        <v>1134.5224562499789</v>
      </c>
    </row>
    <row r="30" spans="1:30" x14ac:dyDescent="0.55000000000000004">
      <c r="A30" s="6">
        <f t="shared" si="3"/>
        <v>1995</v>
      </c>
      <c r="B30" s="7">
        <f t="shared" si="4"/>
        <v>98.4005002838514</v>
      </c>
      <c r="C30" s="7">
        <f t="shared" si="4"/>
        <v>98.275113646910128</v>
      </c>
      <c r="D30" s="7">
        <f t="shared" si="4"/>
        <v>96.5881544971203</v>
      </c>
      <c r="E30" s="7">
        <f t="shared" si="4"/>
        <v>93.652212094901046</v>
      </c>
      <c r="F30" s="7">
        <f t="shared" si="4"/>
        <v>88.188962538658529</v>
      </c>
      <c r="G30" s="7">
        <f t="shared" si="4"/>
        <v>97.326488935564512</v>
      </c>
      <c r="H30" s="7">
        <f t="shared" si="4"/>
        <v>92.962335982450767</v>
      </c>
      <c r="I30" s="7">
        <f t="shared" si="4"/>
        <v>89.215029356302537</v>
      </c>
      <c r="J30" s="7">
        <f t="shared" si="4"/>
        <v>94.945673728311561</v>
      </c>
      <c r="K30" s="7">
        <f t="shared" si="2"/>
        <v>96.623675171122969</v>
      </c>
      <c r="L30" s="7">
        <f t="shared" si="2"/>
        <v>97.804137621225337</v>
      </c>
      <c r="M30" s="7">
        <f t="shared" si="2"/>
        <v>98.452265018095076</v>
      </c>
      <c r="N30" s="6" t="s">
        <v>6</v>
      </c>
      <c r="Q30" s="6">
        <v>1995</v>
      </c>
      <c r="R30" s="7">
        <v>96.236428730407127</v>
      </c>
      <c r="S30" s="7">
        <v>97.070632730709391</v>
      </c>
      <c r="T30" s="7">
        <v>98.156517700083768</v>
      </c>
      <c r="U30" s="7">
        <v>98.4005002838514</v>
      </c>
      <c r="V30" s="7">
        <v>98.275113646910128</v>
      </c>
      <c r="W30" s="7">
        <v>96.5881544971203</v>
      </c>
      <c r="X30" s="7">
        <v>93.652212094901046</v>
      </c>
      <c r="Y30" s="7">
        <v>88.188962538658529</v>
      </c>
      <c r="Z30" s="7">
        <v>97.326488935564512</v>
      </c>
      <c r="AA30" s="7">
        <v>92.962335982450767</v>
      </c>
      <c r="AB30" s="7">
        <v>89.215029356302537</v>
      </c>
      <c r="AC30" s="7">
        <v>94.945673728311561</v>
      </c>
      <c r="AD30" s="11">
        <v>1141.0180502252711</v>
      </c>
    </row>
    <row r="31" spans="1:30" x14ac:dyDescent="0.55000000000000004">
      <c r="A31" s="6">
        <f t="shared" si="3"/>
        <v>1996</v>
      </c>
      <c r="B31" s="7">
        <f t="shared" si="4"/>
        <v>96.394974083396292</v>
      </c>
      <c r="C31" s="7">
        <f t="shared" si="4"/>
        <v>95.446652488520698</v>
      </c>
      <c r="D31" s="7">
        <f t="shared" si="4"/>
        <v>97.726321823430226</v>
      </c>
      <c r="E31" s="7">
        <f t="shared" si="4"/>
        <v>95.586652669389665</v>
      </c>
      <c r="F31" s="7">
        <f t="shared" si="4"/>
        <v>96.040611588104952</v>
      </c>
      <c r="G31" s="7">
        <f t="shared" si="4"/>
        <v>96.372805672187781</v>
      </c>
      <c r="H31" s="7">
        <f t="shared" si="4"/>
        <v>93.462165546214436</v>
      </c>
      <c r="I31" s="7">
        <f t="shared" si="4"/>
        <v>93.997329541819468</v>
      </c>
      <c r="J31" s="7">
        <f t="shared" si="4"/>
        <v>92.418709055555311</v>
      </c>
      <c r="K31" s="7">
        <f t="shared" si="2"/>
        <v>96.782876776627631</v>
      </c>
      <c r="L31" s="7">
        <f t="shared" si="2"/>
        <v>98.345316523622429</v>
      </c>
      <c r="M31" s="7">
        <f t="shared" si="2"/>
        <v>98.370859529790835</v>
      </c>
      <c r="N31" s="6" t="s">
        <v>6</v>
      </c>
      <c r="Q31" s="6">
        <v>1996</v>
      </c>
      <c r="R31" s="7">
        <v>96.623675171122969</v>
      </c>
      <c r="S31" s="7">
        <v>97.804137621225337</v>
      </c>
      <c r="T31" s="7">
        <v>98.452265018095076</v>
      </c>
      <c r="U31" s="7">
        <v>96.394974083396292</v>
      </c>
      <c r="V31" s="7">
        <v>95.446652488520698</v>
      </c>
      <c r="W31" s="7">
        <v>97.726321823430226</v>
      </c>
      <c r="X31" s="7">
        <v>95.586652669389665</v>
      </c>
      <c r="Y31" s="7">
        <v>96.040611588104952</v>
      </c>
      <c r="Z31" s="7">
        <v>96.372805672187781</v>
      </c>
      <c r="AA31" s="7">
        <v>93.462165546214436</v>
      </c>
      <c r="AB31" s="7">
        <v>93.997329541819468</v>
      </c>
      <c r="AC31" s="7">
        <v>92.418709055555311</v>
      </c>
      <c r="AD31" s="11">
        <v>1150.3263002790623</v>
      </c>
    </row>
    <row r="32" spans="1:30" x14ac:dyDescent="0.55000000000000004">
      <c r="A32" s="6">
        <f t="shared" si="3"/>
        <v>1997</v>
      </c>
      <c r="B32" s="7">
        <f t="shared" si="4"/>
        <v>98.660802718370817</v>
      </c>
      <c r="C32" s="7">
        <f t="shared" si="4"/>
        <v>98.253035836990193</v>
      </c>
      <c r="D32" s="7">
        <f t="shared" si="4"/>
        <v>84.609704285814175</v>
      </c>
      <c r="E32" s="7">
        <f t="shared" si="4"/>
        <v>96.798360107661097</v>
      </c>
      <c r="F32" s="7">
        <f t="shared" si="4"/>
        <v>97.342606472146812</v>
      </c>
      <c r="G32" s="7">
        <f t="shared" si="4"/>
        <v>92.128434743696289</v>
      </c>
      <c r="H32" s="7">
        <f t="shared" si="4"/>
        <v>95.523546138158906</v>
      </c>
      <c r="I32" s="7">
        <f t="shared" si="4"/>
        <v>95.293729242413875</v>
      </c>
      <c r="J32" s="7">
        <f t="shared" si="4"/>
        <v>93.910902400473148</v>
      </c>
      <c r="K32" s="7">
        <f t="shared" si="2"/>
        <v>96.957358963238207</v>
      </c>
      <c r="L32" s="7">
        <f t="shared" si="2"/>
        <v>98.5045279935499</v>
      </c>
      <c r="M32" s="7">
        <f t="shared" si="2"/>
        <v>98.636541864633884</v>
      </c>
      <c r="N32" s="6" t="s">
        <v>6</v>
      </c>
      <c r="Q32" s="6">
        <v>1997</v>
      </c>
      <c r="R32" s="7">
        <v>96.782876776627631</v>
      </c>
      <c r="S32" s="7">
        <v>98.345316523622429</v>
      </c>
      <c r="T32" s="7">
        <v>98.370859529790835</v>
      </c>
      <c r="U32" s="7">
        <v>98.660802718370817</v>
      </c>
      <c r="V32" s="7">
        <v>98.253035836990193</v>
      </c>
      <c r="W32" s="7">
        <v>84.609704285814175</v>
      </c>
      <c r="X32" s="7">
        <v>96.798360107661097</v>
      </c>
      <c r="Y32" s="7">
        <v>97.342606472146812</v>
      </c>
      <c r="Z32" s="7">
        <v>92.128434743696289</v>
      </c>
      <c r="AA32" s="7">
        <v>95.523546138158906</v>
      </c>
      <c r="AB32" s="7">
        <v>95.293729242413875</v>
      </c>
      <c r="AC32" s="7">
        <v>93.910902400473148</v>
      </c>
      <c r="AD32" s="11">
        <v>1146.0201747757662</v>
      </c>
    </row>
    <row r="33" spans="1:31" x14ac:dyDescent="0.55000000000000004">
      <c r="A33" s="6">
        <f t="shared" si="3"/>
        <v>1998</v>
      </c>
      <c r="B33" s="7">
        <f t="shared" si="4"/>
        <v>98.764494784241393</v>
      </c>
      <c r="C33" s="7">
        <f t="shared" si="4"/>
        <v>97.955008249850096</v>
      </c>
      <c r="D33" s="7">
        <f t="shared" si="4"/>
        <v>87.885072577637445</v>
      </c>
      <c r="E33" s="7">
        <f t="shared" si="4"/>
        <v>84.499734683264847</v>
      </c>
      <c r="F33" s="7">
        <f t="shared" si="4"/>
        <v>92.2477215944036</v>
      </c>
      <c r="G33" s="7">
        <f t="shared" si="4"/>
        <v>89.814558009565147</v>
      </c>
      <c r="H33" s="7">
        <f t="shared" si="4"/>
        <v>87.696955199637145</v>
      </c>
      <c r="I33" s="7">
        <f t="shared" si="4"/>
        <v>94.501320290428595</v>
      </c>
      <c r="J33" s="7">
        <f t="shared" si="4"/>
        <v>93.182366746108457</v>
      </c>
      <c r="K33" s="7">
        <f t="shared" si="2"/>
        <v>97.477111472266856</v>
      </c>
      <c r="L33" s="7">
        <f t="shared" si="2"/>
        <v>97.479454128574886</v>
      </c>
      <c r="M33" s="7">
        <f t="shared" si="2"/>
        <v>98.092844714281455</v>
      </c>
      <c r="N33" s="6" t="s">
        <v>6</v>
      </c>
      <c r="Q33" s="6">
        <v>1998</v>
      </c>
      <c r="R33" s="7">
        <v>96.957358963238207</v>
      </c>
      <c r="S33" s="7">
        <v>98.5045279935499</v>
      </c>
      <c r="T33" s="7">
        <v>98.636541864633884</v>
      </c>
      <c r="U33" s="7">
        <v>98.764494784241393</v>
      </c>
      <c r="V33" s="7">
        <v>97.955008249850096</v>
      </c>
      <c r="W33" s="7">
        <v>87.885072577637445</v>
      </c>
      <c r="X33" s="7">
        <v>84.499734683264847</v>
      </c>
      <c r="Y33" s="7">
        <v>92.2477215944036</v>
      </c>
      <c r="Z33" s="7">
        <v>89.814558009565147</v>
      </c>
      <c r="AA33" s="7">
        <v>87.696955199637145</v>
      </c>
      <c r="AB33" s="7">
        <v>94.501320290428595</v>
      </c>
      <c r="AC33" s="7">
        <v>93.182366746108457</v>
      </c>
      <c r="AD33" s="11">
        <v>1120.6456609565589</v>
      </c>
    </row>
    <row r="34" spans="1:31" x14ac:dyDescent="0.55000000000000004">
      <c r="A34" s="6">
        <f t="shared" si="3"/>
        <v>1999</v>
      </c>
      <c r="B34" s="7">
        <f t="shared" si="4"/>
        <v>98.535953995937646</v>
      </c>
      <c r="C34" s="7">
        <f t="shared" si="4"/>
        <v>97.839151119176776</v>
      </c>
      <c r="D34" s="7">
        <f t="shared" si="4"/>
        <v>88.66103007506176</v>
      </c>
      <c r="E34" s="7">
        <f t="shared" si="4"/>
        <v>93.033546576977784</v>
      </c>
      <c r="F34" s="7">
        <f t="shared" si="4"/>
        <v>97.501642919303904</v>
      </c>
      <c r="G34" s="7">
        <f t="shared" si="4"/>
        <v>97.18964329817662</v>
      </c>
      <c r="H34" s="7">
        <f t="shared" si="4"/>
        <v>95.302755096353934</v>
      </c>
      <c r="I34" s="7">
        <f t="shared" si="4"/>
        <v>88.550362713162954</v>
      </c>
      <c r="J34" s="7">
        <f t="shared" si="4"/>
        <v>92.319432085036965</v>
      </c>
      <c r="K34" s="7">
        <f t="shared" si="2"/>
        <v>95.832199097612062</v>
      </c>
      <c r="L34" s="7">
        <f t="shared" si="2"/>
        <v>96.885292109078762</v>
      </c>
      <c r="M34" s="7">
        <f t="shared" si="2"/>
        <v>97.865217830494714</v>
      </c>
      <c r="N34" s="6" t="s">
        <v>6</v>
      </c>
      <c r="Q34" s="6">
        <v>1999</v>
      </c>
      <c r="R34" s="7">
        <v>97.477111472266856</v>
      </c>
      <c r="S34" s="7">
        <v>97.479454128574886</v>
      </c>
      <c r="T34" s="7">
        <v>98.092844714281455</v>
      </c>
      <c r="U34" s="7">
        <v>98.535953995937646</v>
      </c>
      <c r="V34" s="7">
        <v>97.839151119176776</v>
      </c>
      <c r="W34" s="7">
        <v>88.66103007506176</v>
      </c>
      <c r="X34" s="7">
        <v>93.033546576977784</v>
      </c>
      <c r="Y34" s="7">
        <v>97.501642919303904</v>
      </c>
      <c r="Z34" s="7">
        <v>97.18964329817662</v>
      </c>
      <c r="AA34" s="7">
        <v>95.302755096353934</v>
      </c>
      <c r="AB34" s="7">
        <v>88.550362713162954</v>
      </c>
      <c r="AC34" s="7">
        <v>92.319432085036965</v>
      </c>
      <c r="AD34" s="11">
        <v>1141.9829281943116</v>
      </c>
    </row>
    <row r="35" spans="1:31" x14ac:dyDescent="0.55000000000000004">
      <c r="A35" s="6">
        <f t="shared" si="3"/>
        <v>2000</v>
      </c>
      <c r="B35" s="7">
        <f t="shared" si="4"/>
        <v>98.329146433840435</v>
      </c>
      <c r="C35" s="7">
        <f t="shared" si="4"/>
        <v>98.179780461510745</v>
      </c>
      <c r="D35" s="7">
        <f t="shared" si="4"/>
        <v>97.381906103626278</v>
      </c>
      <c r="E35" s="7">
        <f t="shared" si="4"/>
        <v>95.142559912017617</v>
      </c>
      <c r="F35" s="7">
        <f t="shared" si="4"/>
        <v>86.337692461116973</v>
      </c>
      <c r="G35" s="7">
        <f t="shared" si="4"/>
        <v>92.166598760259191</v>
      </c>
      <c r="H35" s="7">
        <f t="shared" si="4"/>
        <v>88.739701592932747</v>
      </c>
      <c r="I35" s="7">
        <f t="shared" si="4"/>
        <v>93.481660572071675</v>
      </c>
      <c r="J35" s="7">
        <f t="shared" si="4"/>
        <v>94.689723843024765</v>
      </c>
      <c r="K35" s="7">
        <f t="shared" si="2"/>
        <v>96.608129487386392</v>
      </c>
      <c r="L35" s="7">
        <f t="shared" si="2"/>
        <v>98.378723055317437</v>
      </c>
      <c r="M35" s="7">
        <f t="shared" si="2"/>
        <v>98.896978988765952</v>
      </c>
      <c r="N35" s="6" t="s">
        <v>6</v>
      </c>
      <c r="Q35" s="6">
        <v>2000</v>
      </c>
      <c r="R35" s="7">
        <v>95.832199097612062</v>
      </c>
      <c r="S35" s="7">
        <v>96.885292109078762</v>
      </c>
      <c r="T35" s="7">
        <v>97.865217830494714</v>
      </c>
      <c r="U35" s="7">
        <v>98.329146433840435</v>
      </c>
      <c r="V35" s="7">
        <v>98.179780461510745</v>
      </c>
      <c r="W35" s="7">
        <v>97.381906103626278</v>
      </c>
      <c r="X35" s="7">
        <v>95.142559912017617</v>
      </c>
      <c r="Y35" s="7">
        <v>86.337692461116973</v>
      </c>
      <c r="Z35" s="7">
        <v>92.166598760259191</v>
      </c>
      <c r="AA35" s="7">
        <v>88.739701592932747</v>
      </c>
      <c r="AB35" s="7">
        <v>93.481660572071675</v>
      </c>
      <c r="AC35" s="7">
        <v>94.689723843024765</v>
      </c>
      <c r="AD35" s="11">
        <v>1135.0314791775859</v>
      </c>
    </row>
    <row r="36" spans="1:31" x14ac:dyDescent="0.55000000000000004">
      <c r="A36" s="6">
        <f t="shared" si="3"/>
        <v>2001</v>
      </c>
      <c r="B36" s="7">
        <f t="shared" si="4"/>
        <v>98.911229916386972</v>
      </c>
      <c r="C36" s="7">
        <f t="shared" si="4"/>
        <v>98.409136810393989</v>
      </c>
      <c r="D36" s="7">
        <f t="shared" si="4"/>
        <v>97.419763527418411</v>
      </c>
      <c r="E36" s="7">
        <f t="shared" si="4"/>
        <v>94.206770618720711</v>
      </c>
      <c r="F36" s="7">
        <f t="shared" si="4"/>
        <v>93.858088800263914</v>
      </c>
      <c r="G36" s="7">
        <f t="shared" si="4"/>
        <v>88.060774720153873</v>
      </c>
      <c r="H36" s="7">
        <f t="shared" si="4"/>
        <v>92.909201764634034</v>
      </c>
      <c r="I36" s="7">
        <f t="shared" si="4"/>
        <v>88.786052827790783</v>
      </c>
      <c r="J36" s="7">
        <f t="shared" si="4"/>
        <v>95.381922452258365</v>
      </c>
      <c r="K36" s="7">
        <f t="shared" si="2"/>
        <v>96.042354407403423</v>
      </c>
      <c r="L36" s="7">
        <f t="shared" si="2"/>
        <v>97.898761605427921</v>
      </c>
      <c r="M36" s="7">
        <f t="shared" si="2"/>
        <v>91.289243525400181</v>
      </c>
      <c r="N36" s="6" t="s">
        <v>5</v>
      </c>
      <c r="Q36" s="6">
        <v>2001</v>
      </c>
      <c r="R36" s="7">
        <v>96.608129487386392</v>
      </c>
      <c r="S36" s="7">
        <v>98.378723055317437</v>
      </c>
      <c r="T36" s="7">
        <v>98.896978988765952</v>
      </c>
      <c r="U36" s="7">
        <v>98.911229916386972</v>
      </c>
      <c r="V36" s="7">
        <v>98.409136810393989</v>
      </c>
      <c r="W36" s="7">
        <v>97.419763527418411</v>
      </c>
      <c r="X36" s="7">
        <v>94.206770618720711</v>
      </c>
      <c r="Y36" s="7">
        <v>93.858088800263914</v>
      </c>
      <c r="Z36" s="7">
        <v>88.060774720153873</v>
      </c>
      <c r="AA36" s="7">
        <v>92.909201764634034</v>
      </c>
      <c r="AB36" s="7">
        <v>88.786052827790783</v>
      </c>
      <c r="AC36" s="7">
        <v>95.381922452258365</v>
      </c>
      <c r="AD36" s="11">
        <v>1141.8267729694908</v>
      </c>
    </row>
    <row r="37" spans="1:31" x14ac:dyDescent="0.55000000000000004">
      <c r="A37" s="6">
        <f t="shared" si="3"/>
        <v>2002</v>
      </c>
      <c r="B37" s="7">
        <f t="shared" si="4"/>
        <v>98.282356254836699</v>
      </c>
      <c r="C37" s="7">
        <f t="shared" si="4"/>
        <v>97.699577583554088</v>
      </c>
      <c r="D37" s="7">
        <f t="shared" si="4"/>
        <v>97.528635820184391</v>
      </c>
      <c r="E37" s="7">
        <f t="shared" si="4"/>
        <v>92.428513532553609</v>
      </c>
      <c r="F37" s="7">
        <f t="shared" si="4"/>
        <v>87.033396462202361</v>
      </c>
      <c r="G37" s="7">
        <f t="shared" si="4"/>
        <v>65.563273008772313</v>
      </c>
      <c r="H37" s="7">
        <f t="shared" si="4"/>
        <v>85.081638097139944</v>
      </c>
      <c r="I37" s="7">
        <f t="shared" si="4"/>
        <v>90.030221107767133</v>
      </c>
      <c r="J37" s="7">
        <f t="shared" si="4"/>
        <v>90.294001960793622</v>
      </c>
      <c r="K37" s="7">
        <f t="shared" si="2"/>
        <v>94.691490509983979</v>
      </c>
      <c r="L37" s="7">
        <f t="shared" si="2"/>
        <v>97.778748636024105</v>
      </c>
      <c r="M37" s="7">
        <f t="shared" si="2"/>
        <v>98.156833597874396</v>
      </c>
      <c r="N37" s="6" t="s">
        <v>7</v>
      </c>
      <c r="Q37" s="6">
        <v>2002</v>
      </c>
      <c r="R37" s="7">
        <v>96.042354407403423</v>
      </c>
      <c r="S37" s="7">
        <v>97.898761605427921</v>
      </c>
      <c r="T37" s="7">
        <v>91.289243525400181</v>
      </c>
      <c r="U37" s="7">
        <v>98.282356254836699</v>
      </c>
      <c r="V37" s="7">
        <v>97.699577583554088</v>
      </c>
      <c r="W37" s="7">
        <v>97.528635820184391</v>
      </c>
      <c r="X37" s="7">
        <v>92.428513532553609</v>
      </c>
      <c r="Y37" s="7">
        <v>87.033396462202361</v>
      </c>
      <c r="Z37" s="7">
        <v>65.563273008772313</v>
      </c>
      <c r="AA37" s="7">
        <v>85.081638097139944</v>
      </c>
      <c r="AB37" s="7">
        <v>90.030221107767133</v>
      </c>
      <c r="AC37" s="7">
        <v>90.294001960793622</v>
      </c>
      <c r="AD37" s="11">
        <v>1089.1719733660357</v>
      </c>
    </row>
    <row r="38" spans="1:31" x14ac:dyDescent="0.55000000000000004">
      <c r="A38" s="6">
        <f t="shared" si="3"/>
        <v>2003</v>
      </c>
      <c r="B38" s="7">
        <f t="shared" si="4"/>
        <v>90.91654843145453</v>
      </c>
      <c r="C38" s="7">
        <f t="shared" si="4"/>
        <v>97.724984248660945</v>
      </c>
      <c r="D38" s="7">
        <f t="shared" si="4"/>
        <v>97.398818841563525</v>
      </c>
      <c r="E38" s="7">
        <f t="shared" si="4"/>
        <v>93.815930446362529</v>
      </c>
      <c r="F38" s="7">
        <f t="shared" si="4"/>
        <v>91.326853550554475</v>
      </c>
      <c r="G38" s="7">
        <f t="shared" si="4"/>
        <v>71.787802326000758</v>
      </c>
      <c r="H38" s="7">
        <f t="shared" si="4"/>
        <v>81.765068185722214</v>
      </c>
      <c r="I38" s="7">
        <f t="shared" si="4"/>
        <v>78.028124028919208</v>
      </c>
      <c r="J38" s="7">
        <f t="shared" si="4"/>
        <v>90.839954546497722</v>
      </c>
      <c r="K38" s="7">
        <f t="shared" si="2"/>
        <v>93.409147992170617</v>
      </c>
      <c r="L38" s="7">
        <f t="shared" si="2"/>
        <v>97.787342698679254</v>
      </c>
      <c r="M38" s="7">
        <f t="shared" si="2"/>
        <v>97.825755049817033</v>
      </c>
      <c r="N38" s="6" t="s">
        <v>7</v>
      </c>
      <c r="Q38" s="6">
        <v>2003</v>
      </c>
      <c r="R38" s="7">
        <v>94.691490509983979</v>
      </c>
      <c r="S38" s="7">
        <v>97.778748636024105</v>
      </c>
      <c r="T38" s="7">
        <v>98.156833597874396</v>
      </c>
      <c r="U38" s="7">
        <v>90.91654843145453</v>
      </c>
      <c r="V38" s="7">
        <v>97.724984248660945</v>
      </c>
      <c r="W38" s="7">
        <v>97.398818841563525</v>
      </c>
      <c r="X38" s="7">
        <v>93.815930446362529</v>
      </c>
      <c r="Y38" s="7">
        <v>91.326853550554475</v>
      </c>
      <c r="Z38" s="7">
        <v>71.787802326000758</v>
      </c>
      <c r="AA38" s="7">
        <v>81.765068185722214</v>
      </c>
      <c r="AB38" s="7">
        <v>78.028124028919208</v>
      </c>
      <c r="AC38" s="7">
        <v>90.839954546497722</v>
      </c>
      <c r="AD38" s="11">
        <v>1084.2311573496183</v>
      </c>
    </row>
    <row r="39" spans="1:31" x14ac:dyDescent="0.55000000000000004">
      <c r="A39" s="6">
        <f t="shared" si="3"/>
        <v>2004</v>
      </c>
      <c r="B39" s="7">
        <f t="shared" si="4"/>
        <v>97.865219174804594</v>
      </c>
      <c r="C39" s="7">
        <f t="shared" si="4"/>
        <v>96.270745378152483</v>
      </c>
      <c r="D39" s="7">
        <f t="shared" si="4"/>
        <v>95.226855184932163</v>
      </c>
      <c r="E39" s="7">
        <f t="shared" si="4"/>
        <v>90.248802779149642</v>
      </c>
      <c r="F39" s="7">
        <f t="shared" si="4"/>
        <v>77.841850385611167</v>
      </c>
      <c r="G39" s="7">
        <f t="shared" si="4"/>
        <v>84.296644612917262</v>
      </c>
      <c r="H39" s="7">
        <f t="shared" si="4"/>
        <v>80.001813663265665</v>
      </c>
      <c r="I39" s="7">
        <f t="shared" si="4"/>
        <v>90.615170350233313</v>
      </c>
      <c r="J39" s="7">
        <f t="shared" si="4"/>
        <v>88.410548469916677</v>
      </c>
      <c r="K39" s="7">
        <f t="shared" si="2"/>
        <v>95.685387990225607</v>
      </c>
      <c r="L39" s="7">
        <f t="shared" si="2"/>
        <v>97.60808357902539</v>
      </c>
      <c r="M39" s="7">
        <f t="shared" si="2"/>
        <v>98.184996752342116</v>
      </c>
      <c r="N39" s="6" t="s">
        <v>7</v>
      </c>
      <c r="Q39" s="6">
        <v>2004</v>
      </c>
      <c r="R39" s="7">
        <v>93.409147992170617</v>
      </c>
      <c r="S39" s="7">
        <v>97.787342698679254</v>
      </c>
      <c r="T39" s="7">
        <v>97.825755049817033</v>
      </c>
      <c r="U39" s="7">
        <v>97.865219174804594</v>
      </c>
      <c r="V39" s="7">
        <v>96.270745378152483</v>
      </c>
      <c r="W39" s="7">
        <v>95.226855184932163</v>
      </c>
      <c r="X39" s="7">
        <v>90.248802779149642</v>
      </c>
      <c r="Y39" s="7">
        <v>77.841850385611167</v>
      </c>
      <c r="Z39" s="7">
        <v>84.296644612917262</v>
      </c>
      <c r="AA39" s="7">
        <v>80.001813663265665</v>
      </c>
      <c r="AB39" s="7">
        <v>90.615170350233313</v>
      </c>
      <c r="AC39" s="7">
        <v>88.410548469916677</v>
      </c>
      <c r="AD39" s="11">
        <v>1089.7998957396499</v>
      </c>
    </row>
    <row r="40" spans="1:31" x14ac:dyDescent="0.55000000000000004">
      <c r="A40" s="6">
        <f t="shared" si="3"/>
        <v>2005</v>
      </c>
      <c r="B40" s="7">
        <f t="shared" si="4"/>
        <v>98.019661697286566</v>
      </c>
      <c r="C40" s="7">
        <f t="shared" si="4"/>
        <v>97.668849258934486</v>
      </c>
      <c r="D40" s="7">
        <f t="shared" si="4"/>
        <v>94.876832844456473</v>
      </c>
      <c r="E40" s="7">
        <f t="shared" si="4"/>
        <v>91.583771351322312</v>
      </c>
      <c r="F40" s="7">
        <f t="shared" si="4"/>
        <v>92.290200091436461</v>
      </c>
      <c r="G40" s="7">
        <f t="shared" si="4"/>
        <v>78.243587907359355</v>
      </c>
      <c r="H40" s="7">
        <f t="shared" si="4"/>
        <v>85.370696512748026</v>
      </c>
      <c r="I40" s="7">
        <f t="shared" si="4"/>
        <v>93.828459499710732</v>
      </c>
      <c r="J40" s="7">
        <f t="shared" si="4"/>
        <v>91.204829385279211</v>
      </c>
      <c r="K40" s="7">
        <f t="shared" si="2"/>
        <v>95.28079047971508</v>
      </c>
      <c r="L40" s="7">
        <f t="shared" si="2"/>
        <v>96.257468579512377</v>
      </c>
      <c r="M40" s="7">
        <f t="shared" si="2"/>
        <v>98.515865923448473</v>
      </c>
      <c r="N40" s="6" t="s">
        <v>7</v>
      </c>
      <c r="Q40" s="6">
        <v>2005</v>
      </c>
      <c r="R40" s="7">
        <v>95.685387990225607</v>
      </c>
      <c r="S40" s="7">
        <v>97.60808357902539</v>
      </c>
      <c r="T40" s="7">
        <v>98.184996752342116</v>
      </c>
      <c r="U40" s="7">
        <v>98.019661697286566</v>
      </c>
      <c r="V40" s="7">
        <v>97.668849258934486</v>
      </c>
      <c r="W40" s="7">
        <v>94.876832844456473</v>
      </c>
      <c r="X40" s="7">
        <v>91.583771351322312</v>
      </c>
      <c r="Y40" s="7">
        <v>92.290200091436461</v>
      </c>
      <c r="Z40" s="7">
        <v>78.243587907359355</v>
      </c>
      <c r="AA40" s="7">
        <v>85.370696512748026</v>
      </c>
      <c r="AB40" s="7">
        <v>93.828459499710732</v>
      </c>
      <c r="AC40" s="7">
        <v>91.204829385279211</v>
      </c>
      <c r="AD40" s="11">
        <v>1114.5653568701266</v>
      </c>
    </row>
    <row r="41" spans="1:31" x14ac:dyDescent="0.55000000000000004">
      <c r="A41" s="6">
        <f t="shared" si="3"/>
        <v>2006</v>
      </c>
      <c r="B41" s="7">
        <f t="shared" si="4"/>
        <v>97.73755068783916</v>
      </c>
      <c r="C41" s="7">
        <f t="shared" si="4"/>
        <v>97.641443399369294</v>
      </c>
      <c r="D41" s="7">
        <f t="shared" si="4"/>
        <v>96.622398244357086</v>
      </c>
      <c r="E41" s="7">
        <f t="shared" si="4"/>
        <v>90.717002055655229</v>
      </c>
      <c r="F41" s="7">
        <f t="shared" si="4"/>
        <v>93.285197021707717</v>
      </c>
      <c r="G41" s="7">
        <f t="shared" si="4"/>
        <v>86.883144891476491</v>
      </c>
      <c r="H41" s="7">
        <f t="shared" si="4"/>
        <v>83.701012308297209</v>
      </c>
      <c r="I41" s="7">
        <f t="shared" si="4"/>
        <v>92.022309711960077</v>
      </c>
      <c r="J41" s="7">
        <f t="shared" si="4"/>
        <v>92.028085488793124</v>
      </c>
      <c r="K41" s="6"/>
      <c r="L41" s="6"/>
      <c r="M41" s="6"/>
      <c r="N41" s="6" t="s">
        <v>7</v>
      </c>
      <c r="Q41" s="6">
        <v>2006</v>
      </c>
      <c r="R41" s="7">
        <v>95.28079047971508</v>
      </c>
      <c r="S41" s="7">
        <v>96.257468579512377</v>
      </c>
      <c r="T41" s="7">
        <v>98.515865923448473</v>
      </c>
      <c r="U41" s="7">
        <v>97.73755068783916</v>
      </c>
      <c r="V41" s="7">
        <v>97.641443399369294</v>
      </c>
      <c r="W41" s="7">
        <v>96.622398244357086</v>
      </c>
      <c r="X41" s="7">
        <v>90.717002055655229</v>
      </c>
      <c r="Y41" s="7">
        <v>93.285197021707717</v>
      </c>
      <c r="Z41" s="7">
        <v>86.883144891476491</v>
      </c>
      <c r="AA41" s="7">
        <v>83.701012308297209</v>
      </c>
      <c r="AB41" s="7">
        <v>92.022309711960077</v>
      </c>
      <c r="AC41" s="7">
        <v>92.028085488793124</v>
      </c>
      <c r="AD41" s="11">
        <v>1120.6922687921312</v>
      </c>
    </row>
    <row r="42" spans="1:31" x14ac:dyDescent="0.55000000000000004">
      <c r="Q42" s="6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11"/>
    </row>
    <row r="43" spans="1:31" x14ac:dyDescent="0.55000000000000004">
      <c r="A43" s="6" t="s">
        <v>28</v>
      </c>
      <c r="B43" s="7">
        <f>AVERAGE(B9:B41)</f>
        <v>98.159335299408752</v>
      </c>
      <c r="C43" s="7">
        <f t="shared" ref="C43:M43" si="5">AVERAGE(C9:C41)</f>
        <v>97.88457990099208</v>
      </c>
      <c r="D43" s="7">
        <f t="shared" si="5"/>
        <v>95.799855208974691</v>
      </c>
      <c r="E43" s="7">
        <f t="shared" si="5"/>
        <v>92.229916517469022</v>
      </c>
      <c r="F43" s="7">
        <f t="shared" si="5"/>
        <v>92.610759431756847</v>
      </c>
      <c r="G43" s="7">
        <f t="shared" si="5"/>
        <v>89.043650475667434</v>
      </c>
      <c r="H43" s="7">
        <f t="shared" si="5"/>
        <v>89.848087517654136</v>
      </c>
      <c r="I43" s="7">
        <f t="shared" si="5"/>
        <v>91.676622951450639</v>
      </c>
      <c r="J43" s="7">
        <f t="shared" si="5"/>
        <v>93.655451170047485</v>
      </c>
      <c r="K43" s="7">
        <f t="shared" si="5"/>
        <v>96.031478286048795</v>
      </c>
      <c r="L43" s="7">
        <f t="shared" si="5"/>
        <v>97.698201578218629</v>
      </c>
      <c r="M43" s="7">
        <f t="shared" si="5"/>
        <v>97.160739862341501</v>
      </c>
      <c r="Q43" s="9" t="s">
        <v>28</v>
      </c>
      <c r="R43" s="7">
        <v>96.031478286048795</v>
      </c>
      <c r="S43" s="7">
        <v>97.698201578218629</v>
      </c>
      <c r="T43" s="7">
        <v>97.160739862341501</v>
      </c>
      <c r="U43" s="7">
        <v>98.159335299408752</v>
      </c>
      <c r="V43" s="7">
        <v>97.88457990099208</v>
      </c>
      <c r="W43" s="7">
        <v>95.799855208974691</v>
      </c>
      <c r="X43" s="7">
        <v>92.229916517469022</v>
      </c>
      <c r="Y43" s="7">
        <v>92.610759431756847</v>
      </c>
      <c r="Z43" s="7">
        <v>89.043650475667434</v>
      </c>
      <c r="AA43" s="7">
        <v>89.848087517654136</v>
      </c>
      <c r="AB43" s="7">
        <v>91.676622951450639</v>
      </c>
      <c r="AC43" s="7">
        <v>93.655451170047485</v>
      </c>
      <c r="AD43" s="11">
        <v>1131.7986782000301</v>
      </c>
    </row>
    <row r="44" spans="1:31" x14ac:dyDescent="0.55000000000000004">
      <c r="B44" s="12"/>
      <c r="Q44" s="13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1:31" x14ac:dyDescent="0.55000000000000004">
      <c r="A45" t="s">
        <v>29</v>
      </c>
    </row>
    <row r="46" spans="1:31" x14ac:dyDescent="0.55000000000000004">
      <c r="A46" s="5" t="s">
        <v>30</v>
      </c>
      <c r="B46" s="15" t="s">
        <v>13</v>
      </c>
      <c r="C46" s="15" t="s">
        <v>14</v>
      </c>
      <c r="D46" s="15" t="s">
        <v>15</v>
      </c>
      <c r="E46" s="15" t="s">
        <v>16</v>
      </c>
      <c r="F46" s="15" t="s">
        <v>17</v>
      </c>
      <c r="G46" s="15" t="s">
        <v>18</v>
      </c>
      <c r="H46" s="15" t="s">
        <v>19</v>
      </c>
      <c r="I46" s="15" t="s">
        <v>20</v>
      </c>
      <c r="J46" s="15" t="s">
        <v>21</v>
      </c>
      <c r="K46" s="15" t="s">
        <v>22</v>
      </c>
      <c r="L46" s="15" t="s">
        <v>23</v>
      </c>
      <c r="M46" s="15" t="s">
        <v>24</v>
      </c>
    </row>
    <row r="47" spans="1:31" x14ac:dyDescent="0.55000000000000004">
      <c r="A47" s="16" t="s">
        <v>5</v>
      </c>
      <c r="B47" s="17">
        <f>AVERAGEIF($N$9:$N$41,$A47,B$9:B$41)/100</f>
        <v>0.98471096828409643</v>
      </c>
      <c r="C47" s="17">
        <f t="shared" ref="C47:M49" si="6">AVERAGEIF($N$9:$N$41,$A47,C$9:C$41)/100</f>
        <v>0.98021989457898229</v>
      </c>
      <c r="D47" s="17">
        <f t="shared" si="6"/>
        <v>0.96695523733957811</v>
      </c>
      <c r="E47" s="17">
        <f t="shared" si="6"/>
        <v>0.92879397769390282</v>
      </c>
      <c r="F47" s="17">
        <f t="shared" si="6"/>
        <v>0.92340183014906918</v>
      </c>
      <c r="G47" s="17">
        <f t="shared" si="6"/>
        <v>0.87937619520058929</v>
      </c>
      <c r="H47" s="17">
        <f t="shared" si="6"/>
        <v>0.89359257649436297</v>
      </c>
      <c r="I47" s="17">
        <f t="shared" si="6"/>
        <v>0.91306243791386321</v>
      </c>
      <c r="J47" s="59">
        <f t="shared" si="6"/>
        <v>0.93951578575609662</v>
      </c>
      <c r="K47" s="17">
        <f t="shared" si="6"/>
        <v>0.95529862262654075</v>
      </c>
      <c r="L47" s="17">
        <f t="shared" si="6"/>
        <v>0.97399941360545117</v>
      </c>
      <c r="M47" s="17">
        <f t="shared" si="6"/>
        <v>0.95567395689752321</v>
      </c>
      <c r="AE47" s="18"/>
    </row>
    <row r="48" spans="1:31" x14ac:dyDescent="0.55000000000000004">
      <c r="A48" s="19" t="s">
        <v>6</v>
      </c>
      <c r="B48" s="17">
        <f t="shared" ref="B48:B49" si="7">AVERAGEIF($N$9:$N$41,$A48,B$9:B$41)/100</f>
        <v>0.98462916699632419</v>
      </c>
      <c r="C48" s="17">
        <f t="shared" si="6"/>
        <v>0.98044806484776503</v>
      </c>
      <c r="D48" s="17">
        <f t="shared" si="6"/>
        <v>0.94850509472660405</v>
      </c>
      <c r="E48" s="17">
        <f t="shared" si="6"/>
        <v>0.92061147228537565</v>
      </c>
      <c r="F48" s="17">
        <f t="shared" si="6"/>
        <v>0.94174986162617813</v>
      </c>
      <c r="G48" s="17">
        <f t="shared" si="6"/>
        <v>0.94292604182882755</v>
      </c>
      <c r="H48" s="17">
        <f t="shared" si="6"/>
        <v>0.92911675514346226</v>
      </c>
      <c r="I48" s="17">
        <f t="shared" si="6"/>
        <v>0.93202370921037914</v>
      </c>
      <c r="J48" s="59">
        <f t="shared" si="6"/>
        <v>0.94365584624313381</v>
      </c>
      <c r="K48" s="17">
        <f t="shared" si="6"/>
        <v>0.96842128950285089</v>
      </c>
      <c r="L48" s="17">
        <f t="shared" si="6"/>
        <v>0.98050783502354411</v>
      </c>
      <c r="M48" s="17">
        <f t="shared" si="6"/>
        <v>0.97939100504153342</v>
      </c>
      <c r="AE48" s="18"/>
    </row>
    <row r="49" spans="1:31" ht="14.7" thickBot="1" x14ac:dyDescent="0.6">
      <c r="A49" s="20" t="s">
        <v>7</v>
      </c>
      <c r="B49" s="17">
        <f t="shared" si="7"/>
        <v>0.97237343421669098</v>
      </c>
      <c r="C49" s="17">
        <f t="shared" si="6"/>
        <v>0.97435273561596447</v>
      </c>
      <c r="D49" s="17">
        <f t="shared" si="6"/>
        <v>0.96110997808633636</v>
      </c>
      <c r="E49" s="17">
        <f t="shared" si="6"/>
        <v>0.91611129890590948</v>
      </c>
      <c r="F49" s="17">
        <f t="shared" si="6"/>
        <v>0.90440933567276549</v>
      </c>
      <c r="G49" s="17">
        <f t="shared" si="6"/>
        <v>0.82034893265404263</v>
      </c>
      <c r="H49" s="17">
        <f t="shared" si="6"/>
        <v>0.85541898091828983</v>
      </c>
      <c r="I49" s="17">
        <f t="shared" si="6"/>
        <v>0.89706553845959802</v>
      </c>
      <c r="J49" s="59">
        <f t="shared" si="6"/>
        <v>0.92094309124217344</v>
      </c>
      <c r="K49" s="17">
        <f t="shared" si="6"/>
        <v>0.95198430708625059</v>
      </c>
      <c r="L49" s="17">
        <f t="shared" si="6"/>
        <v>0.97461732357719688</v>
      </c>
      <c r="M49" s="17">
        <f t="shared" si="6"/>
        <v>0.98107845135643712</v>
      </c>
      <c r="AE49" s="18"/>
    </row>
    <row r="50" spans="1:31" x14ac:dyDescent="0.55000000000000004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AE50" s="18"/>
    </row>
    <row r="51" spans="1:31" x14ac:dyDescent="0.55000000000000004">
      <c r="A51" t="s">
        <v>31</v>
      </c>
    </row>
    <row r="52" spans="1:31" x14ac:dyDescent="0.55000000000000004">
      <c r="A52" s="23" t="s">
        <v>1</v>
      </c>
      <c r="B52" s="23" t="s">
        <v>5</v>
      </c>
      <c r="C52" s="23" t="s">
        <v>6</v>
      </c>
      <c r="D52" s="23" t="s">
        <v>7</v>
      </c>
    </row>
    <row r="53" spans="1:31" x14ac:dyDescent="0.55000000000000004">
      <c r="A53" s="24" t="s">
        <v>32</v>
      </c>
      <c r="B53" s="25">
        <f>1-J47</f>
        <v>6.0484214243903378E-2</v>
      </c>
      <c r="C53" s="25">
        <f>1-J48</f>
        <v>5.6344153756866189E-2</v>
      </c>
      <c r="D53" s="25">
        <f>1-J49</f>
        <v>7.9056908757826561E-2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9CDA4-76DF-4DBC-8D30-4C119CF61B27}">
  <dimension ref="A3:AH80"/>
  <sheetViews>
    <sheetView workbookViewId="0">
      <selection activeCell="H50" sqref="H50"/>
    </sheetView>
  </sheetViews>
  <sheetFormatPr defaultRowHeight="14.4" x14ac:dyDescent="0.55000000000000004"/>
  <cols>
    <col min="17" max="17" width="18.68359375" customWidth="1"/>
    <col min="18" max="18" width="10.15625" customWidth="1"/>
    <col min="19" max="19" width="10.26171875" customWidth="1"/>
    <col min="29" max="29" width="8.68359375" customWidth="1"/>
    <col min="31" max="31" width="10" customWidth="1"/>
  </cols>
  <sheetData>
    <row r="3" spans="1:34" ht="18.3" x14ac:dyDescent="0.7">
      <c r="A3" s="3" t="s">
        <v>37</v>
      </c>
      <c r="Q3" s="4" t="s">
        <v>9</v>
      </c>
    </row>
    <row r="6" spans="1:34" x14ac:dyDescent="0.55000000000000004">
      <c r="Q6" t="s">
        <v>38</v>
      </c>
    </row>
    <row r="7" spans="1:34" x14ac:dyDescent="0.55000000000000004">
      <c r="Q7" t="s">
        <v>39</v>
      </c>
    </row>
    <row r="8" spans="1:34" ht="14.7" thickBot="1" x14ac:dyDescent="0.6">
      <c r="A8" s="5" t="s">
        <v>12</v>
      </c>
      <c r="B8" s="5" t="s">
        <v>13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18</v>
      </c>
      <c r="H8" s="5" t="s">
        <v>19</v>
      </c>
      <c r="I8" s="5" t="s">
        <v>20</v>
      </c>
      <c r="J8" s="5" t="s">
        <v>21</v>
      </c>
      <c r="K8" s="5" t="s">
        <v>22</v>
      </c>
      <c r="L8" s="5" t="s">
        <v>23</v>
      </c>
      <c r="M8" s="5" t="s">
        <v>24</v>
      </c>
      <c r="N8" s="5" t="s">
        <v>25</v>
      </c>
      <c r="AG8" t="s">
        <v>40</v>
      </c>
      <c r="AH8" s="27" t="s">
        <v>41</v>
      </c>
    </row>
    <row r="9" spans="1:34" x14ac:dyDescent="0.55000000000000004">
      <c r="A9" s="6">
        <v>1974</v>
      </c>
      <c r="B9" s="6"/>
      <c r="C9" s="6"/>
      <c r="D9" s="6"/>
      <c r="E9" s="6"/>
      <c r="F9" s="6"/>
      <c r="G9" s="6"/>
      <c r="H9" s="6"/>
      <c r="I9" s="6"/>
      <c r="J9" s="6"/>
      <c r="K9" s="7">
        <f t="shared" ref="K9:M40" si="0">R10</f>
        <v>79.192122872045729</v>
      </c>
      <c r="L9" s="7">
        <f t="shared" si="0"/>
        <v>75.754182312790363</v>
      </c>
      <c r="M9" s="7">
        <f t="shared" si="0"/>
        <v>73.596141079971858</v>
      </c>
      <c r="N9" s="6" t="str">
        <f t="shared" ref="N9:N41" si="1">AH9</f>
        <v>Wet</v>
      </c>
      <c r="Q9" s="8" t="s">
        <v>26</v>
      </c>
      <c r="R9" s="28" t="s">
        <v>22</v>
      </c>
      <c r="S9" s="28" t="s">
        <v>23</v>
      </c>
      <c r="T9" s="28" t="s">
        <v>24</v>
      </c>
      <c r="U9" s="28" t="s">
        <v>13</v>
      </c>
      <c r="V9" s="28" t="s">
        <v>14</v>
      </c>
      <c r="W9" s="28" t="s">
        <v>15</v>
      </c>
      <c r="X9" s="28" t="s">
        <v>16</v>
      </c>
      <c r="Y9" s="28" t="s">
        <v>17</v>
      </c>
      <c r="Z9" s="28" t="s">
        <v>18</v>
      </c>
      <c r="AA9" s="28" t="s">
        <v>19</v>
      </c>
      <c r="AB9" s="28" t="s">
        <v>20</v>
      </c>
      <c r="AC9" s="28" t="s">
        <v>21</v>
      </c>
      <c r="AD9" s="29" t="s">
        <v>27</v>
      </c>
      <c r="AE9" s="30" t="s">
        <v>42</v>
      </c>
      <c r="AG9">
        <v>1974</v>
      </c>
      <c r="AH9" s="27" t="s">
        <v>6</v>
      </c>
    </row>
    <row r="10" spans="1:34" x14ac:dyDescent="0.55000000000000004">
      <c r="A10" s="6">
        <f t="shared" ref="A10:A41" si="2">A9+1</f>
        <v>1975</v>
      </c>
      <c r="B10" s="7">
        <f t="shared" ref="B10:J38" si="3">U10</f>
        <v>86.441821459360654</v>
      </c>
      <c r="C10" s="7">
        <f t="shared" si="3"/>
        <v>89.068174233660102</v>
      </c>
      <c r="D10" s="7">
        <f t="shared" si="3"/>
        <v>94.359374219886377</v>
      </c>
      <c r="E10" s="7">
        <f t="shared" si="3"/>
        <v>95.341772865314852</v>
      </c>
      <c r="F10" s="7">
        <f t="shared" si="3"/>
        <v>92.524585725244833</v>
      </c>
      <c r="G10" s="7">
        <f t="shared" si="3"/>
        <v>93.54246614985459</v>
      </c>
      <c r="H10" s="7">
        <f t="shared" si="3"/>
        <v>91.11443272845645</v>
      </c>
      <c r="I10" s="7">
        <f t="shared" si="3"/>
        <v>66.85356134565518</v>
      </c>
      <c r="J10" s="7">
        <f t="shared" si="3"/>
        <v>83.648963015366462</v>
      </c>
      <c r="K10" s="7">
        <f t="shared" si="0"/>
        <v>65.856758393907512</v>
      </c>
      <c r="L10" s="7">
        <f t="shared" si="0"/>
        <v>72.210208331358444</v>
      </c>
      <c r="M10" s="7">
        <f t="shared" si="0"/>
        <v>82.938425714688492</v>
      </c>
      <c r="N10" s="6" t="str">
        <f t="shared" si="1"/>
        <v>Normal</v>
      </c>
      <c r="Q10" s="31">
        <v>1975</v>
      </c>
      <c r="R10" s="7">
        <v>79.192122872045729</v>
      </c>
      <c r="S10" s="7">
        <v>75.754182312790363</v>
      </c>
      <c r="T10" s="7">
        <v>73.596141079971858</v>
      </c>
      <c r="U10" s="7">
        <v>86.441821459360654</v>
      </c>
      <c r="V10" s="7">
        <v>89.068174233660102</v>
      </c>
      <c r="W10" s="7">
        <v>94.359374219886377</v>
      </c>
      <c r="X10" s="7">
        <v>95.341772865314852</v>
      </c>
      <c r="Y10" s="7">
        <v>92.524585725244833</v>
      </c>
      <c r="Z10" s="7">
        <v>93.54246614985459</v>
      </c>
      <c r="AA10" s="7">
        <v>91.11443272845645</v>
      </c>
      <c r="AB10" s="7">
        <v>66.85356134565518</v>
      </c>
      <c r="AC10" s="7">
        <v>83.648963015366462</v>
      </c>
      <c r="AD10" s="11">
        <v>1021.4375980076074</v>
      </c>
      <c r="AE10" s="32" t="s">
        <v>5</v>
      </c>
      <c r="AG10">
        <v>1975</v>
      </c>
      <c r="AH10" t="s">
        <v>5</v>
      </c>
    </row>
    <row r="11" spans="1:34" x14ac:dyDescent="0.55000000000000004">
      <c r="A11" s="6">
        <f t="shared" si="2"/>
        <v>1976</v>
      </c>
      <c r="B11" s="7">
        <f t="shared" si="3"/>
        <v>73.985032884520479</v>
      </c>
      <c r="C11" s="7">
        <f t="shared" si="3"/>
        <v>91.604238560888916</v>
      </c>
      <c r="D11" s="7">
        <f t="shared" si="3"/>
        <v>93.014445276916376</v>
      </c>
      <c r="E11" s="7">
        <f t="shared" si="3"/>
        <v>89.837821204171632</v>
      </c>
      <c r="F11" s="7">
        <f t="shared" si="3"/>
        <v>92.824500381713733</v>
      </c>
      <c r="G11" s="7">
        <f t="shared" si="3"/>
        <v>73.172782666893909</v>
      </c>
      <c r="H11" s="7">
        <f t="shared" si="3"/>
        <v>37.650621146485719</v>
      </c>
      <c r="I11" s="7">
        <f t="shared" si="3"/>
        <v>11.945078027287082</v>
      </c>
      <c r="J11" s="7">
        <f t="shared" si="3"/>
        <v>41.334097791481327</v>
      </c>
      <c r="K11" s="7">
        <f t="shared" si="0"/>
        <v>82.99947338009224</v>
      </c>
      <c r="L11" s="7">
        <f t="shared" si="0"/>
        <v>74.59116580740374</v>
      </c>
      <c r="M11" s="7">
        <f t="shared" si="0"/>
        <v>74.491879939589126</v>
      </c>
      <c r="N11" s="6" t="str">
        <f t="shared" si="1"/>
        <v>Dry</v>
      </c>
      <c r="Q11" s="31">
        <v>1976</v>
      </c>
      <c r="R11" s="7">
        <v>65.856758393907512</v>
      </c>
      <c r="S11" s="7">
        <v>72.210208331358444</v>
      </c>
      <c r="T11" s="7">
        <v>82.938425714688492</v>
      </c>
      <c r="U11" s="7">
        <v>73.985032884520479</v>
      </c>
      <c r="V11" s="7">
        <v>91.604238560888916</v>
      </c>
      <c r="W11" s="7">
        <v>93.014445276916376</v>
      </c>
      <c r="X11" s="7">
        <v>89.837821204171632</v>
      </c>
      <c r="Y11" s="7">
        <v>92.824500381713733</v>
      </c>
      <c r="Z11" s="7">
        <v>73.172782666893909</v>
      </c>
      <c r="AA11" s="7">
        <v>37.650621146485719</v>
      </c>
      <c r="AB11" s="7">
        <v>11.945078027287082</v>
      </c>
      <c r="AC11" s="7">
        <v>41.334097791481327</v>
      </c>
      <c r="AD11" s="11">
        <v>826.37401038031362</v>
      </c>
      <c r="AE11" s="33" t="s">
        <v>7</v>
      </c>
      <c r="AG11">
        <v>1976</v>
      </c>
      <c r="AH11" s="27" t="s">
        <v>7</v>
      </c>
    </row>
    <row r="12" spans="1:34" x14ac:dyDescent="0.55000000000000004">
      <c r="A12" s="6">
        <f t="shared" si="2"/>
        <v>1977</v>
      </c>
      <c r="B12" s="7">
        <f t="shared" si="3"/>
        <v>78.057139375850966</v>
      </c>
      <c r="C12" s="7">
        <f t="shared" si="3"/>
        <v>90.511391735723009</v>
      </c>
      <c r="D12" s="7">
        <f t="shared" si="3"/>
        <v>97.637735426673316</v>
      </c>
      <c r="E12" s="7">
        <f t="shared" si="3"/>
        <v>84.993241645104717</v>
      </c>
      <c r="F12" s="7">
        <f t="shared" si="3"/>
        <v>94.199485123870545</v>
      </c>
      <c r="G12" s="7">
        <f t="shared" si="3"/>
        <v>92.581030236113293</v>
      </c>
      <c r="H12" s="7">
        <f t="shared" si="3"/>
        <v>57.253266620658906</v>
      </c>
      <c r="I12" s="7">
        <f t="shared" si="3"/>
        <v>64.529472610909579</v>
      </c>
      <c r="J12" s="7">
        <f t="shared" si="3"/>
        <v>86.512377709084831</v>
      </c>
      <c r="K12" s="7">
        <f t="shared" si="0"/>
        <v>84.12742571751005</v>
      </c>
      <c r="L12" s="7">
        <f t="shared" si="0"/>
        <v>82.408566292593605</v>
      </c>
      <c r="M12" s="7">
        <f t="shared" si="0"/>
        <v>79.430359905127261</v>
      </c>
      <c r="N12" s="6" t="str">
        <f t="shared" si="1"/>
        <v>Normal</v>
      </c>
      <c r="Q12" s="31">
        <v>1977</v>
      </c>
      <c r="R12" s="7">
        <v>82.99947338009224</v>
      </c>
      <c r="S12" s="7">
        <v>74.59116580740374</v>
      </c>
      <c r="T12" s="7">
        <v>74.491879939589126</v>
      </c>
      <c r="U12" s="7">
        <v>78.057139375850966</v>
      </c>
      <c r="V12" s="7">
        <v>90.511391735723009</v>
      </c>
      <c r="W12" s="7">
        <v>97.637735426673316</v>
      </c>
      <c r="X12" s="7">
        <v>84.993241645104717</v>
      </c>
      <c r="Y12" s="7">
        <v>94.199485123870545</v>
      </c>
      <c r="Z12" s="7">
        <v>92.581030236113293</v>
      </c>
      <c r="AA12" s="7">
        <v>57.253266620658906</v>
      </c>
      <c r="AB12" s="7">
        <v>64.529472610909579</v>
      </c>
      <c r="AC12" s="7">
        <v>86.512377709084831</v>
      </c>
      <c r="AD12" s="11">
        <v>978.35765961107427</v>
      </c>
      <c r="AE12" s="32" t="s">
        <v>5</v>
      </c>
      <c r="AG12">
        <v>1977</v>
      </c>
      <c r="AH12" t="s">
        <v>5</v>
      </c>
    </row>
    <row r="13" spans="1:34" x14ac:dyDescent="0.55000000000000004">
      <c r="A13" s="6">
        <f t="shared" si="2"/>
        <v>1978</v>
      </c>
      <c r="B13" s="7">
        <f t="shared" si="3"/>
        <v>69.259544297317916</v>
      </c>
      <c r="C13" s="7">
        <f t="shared" si="3"/>
        <v>94.04011083640944</v>
      </c>
      <c r="D13" s="7">
        <f t="shared" si="3"/>
        <v>98.156259197246982</v>
      </c>
      <c r="E13" s="7">
        <f t="shared" si="3"/>
        <v>94.87038111568836</v>
      </c>
      <c r="F13" s="7">
        <f t="shared" si="3"/>
        <v>92.87683248630492</v>
      </c>
      <c r="G13" s="7">
        <f t="shared" si="3"/>
        <v>86.675295430723054</v>
      </c>
      <c r="H13" s="7">
        <f t="shared" si="3"/>
        <v>32.149932181835538</v>
      </c>
      <c r="I13" s="7">
        <f t="shared" si="3"/>
        <v>47.798519011563258</v>
      </c>
      <c r="J13" s="7">
        <f t="shared" si="3"/>
        <v>41.671944200097641</v>
      </c>
      <c r="K13" s="7">
        <f t="shared" si="0"/>
        <v>61.789540801379189</v>
      </c>
      <c r="L13" s="7">
        <f t="shared" si="0"/>
        <v>75.205210802763759</v>
      </c>
      <c r="M13" s="7">
        <f t="shared" si="0"/>
        <v>84.626429805313819</v>
      </c>
      <c r="N13" s="6" t="str">
        <f t="shared" si="1"/>
        <v>Normal</v>
      </c>
      <c r="Q13" s="31">
        <v>1978</v>
      </c>
      <c r="R13" s="7">
        <v>84.12742571751005</v>
      </c>
      <c r="S13" s="7">
        <v>82.408566292593605</v>
      </c>
      <c r="T13" s="7">
        <v>79.430359905127261</v>
      </c>
      <c r="U13" s="7">
        <v>69.259544297317916</v>
      </c>
      <c r="V13" s="7">
        <v>94.04011083640944</v>
      </c>
      <c r="W13" s="7">
        <v>98.156259197246982</v>
      </c>
      <c r="X13" s="7">
        <v>94.87038111568836</v>
      </c>
      <c r="Y13" s="7">
        <v>92.87683248630492</v>
      </c>
      <c r="Z13" s="7">
        <v>86.675295430723054</v>
      </c>
      <c r="AA13" s="7">
        <v>32.149932181835538</v>
      </c>
      <c r="AB13" s="7">
        <v>47.798519011563258</v>
      </c>
      <c r="AC13" s="7">
        <v>41.671944200097641</v>
      </c>
      <c r="AD13" s="11">
        <v>903.46517067241803</v>
      </c>
      <c r="AE13" s="32" t="s">
        <v>5</v>
      </c>
      <c r="AG13">
        <v>1978</v>
      </c>
      <c r="AH13" t="s">
        <v>5</v>
      </c>
    </row>
    <row r="14" spans="1:34" x14ac:dyDescent="0.55000000000000004">
      <c r="A14" s="6">
        <f t="shared" si="2"/>
        <v>1979</v>
      </c>
      <c r="B14" s="7">
        <f t="shared" si="3"/>
        <v>79.784308689195313</v>
      </c>
      <c r="C14" s="7">
        <f t="shared" si="3"/>
        <v>74.695236830433714</v>
      </c>
      <c r="D14" s="7">
        <f t="shared" si="3"/>
        <v>98.091905284760287</v>
      </c>
      <c r="E14" s="7">
        <f t="shared" si="3"/>
        <v>94.422074495552806</v>
      </c>
      <c r="F14" s="7">
        <f t="shared" si="3"/>
        <v>93.189843311425648</v>
      </c>
      <c r="G14" s="7">
        <f t="shared" si="3"/>
        <v>68.887972046999494</v>
      </c>
      <c r="H14" s="7">
        <f t="shared" si="3"/>
        <v>95.611823942963383</v>
      </c>
      <c r="I14" s="7">
        <f t="shared" si="3"/>
        <v>73.637533300494397</v>
      </c>
      <c r="J14" s="7">
        <f t="shared" si="3"/>
        <v>55.116829393926309</v>
      </c>
      <c r="K14" s="7">
        <f t="shared" si="0"/>
        <v>66.984867900006066</v>
      </c>
      <c r="L14" s="7">
        <f t="shared" si="0"/>
        <v>81.144424840371357</v>
      </c>
      <c r="M14" s="7">
        <f t="shared" si="0"/>
        <v>98.515081361241755</v>
      </c>
      <c r="N14" s="6" t="str">
        <f t="shared" si="1"/>
        <v>Normal</v>
      </c>
      <c r="Q14" s="31">
        <v>1979</v>
      </c>
      <c r="R14" s="7">
        <v>61.789540801379189</v>
      </c>
      <c r="S14" s="7">
        <v>75.205210802763759</v>
      </c>
      <c r="T14" s="7">
        <v>84.626429805313819</v>
      </c>
      <c r="U14" s="7">
        <v>79.784308689195313</v>
      </c>
      <c r="V14" s="7">
        <v>74.695236830433714</v>
      </c>
      <c r="W14" s="7">
        <v>98.091905284760287</v>
      </c>
      <c r="X14" s="7">
        <v>94.422074495552806</v>
      </c>
      <c r="Y14" s="7">
        <v>93.189843311425648</v>
      </c>
      <c r="Z14" s="7">
        <v>68.887972046999494</v>
      </c>
      <c r="AA14" s="7">
        <v>95.611823942963383</v>
      </c>
      <c r="AB14" s="7">
        <v>73.637533300494397</v>
      </c>
      <c r="AC14" s="7">
        <v>55.116829393926309</v>
      </c>
      <c r="AD14" s="11">
        <v>955.05870870520812</v>
      </c>
      <c r="AE14" s="32" t="s">
        <v>5</v>
      </c>
      <c r="AG14">
        <v>1979</v>
      </c>
      <c r="AH14" t="s">
        <v>5</v>
      </c>
    </row>
    <row r="15" spans="1:34" x14ac:dyDescent="0.55000000000000004">
      <c r="A15" s="6">
        <f t="shared" si="2"/>
        <v>1980</v>
      </c>
      <c r="B15" s="7">
        <f t="shared" si="3"/>
        <v>73.344533431809396</v>
      </c>
      <c r="C15" s="7">
        <f t="shared" si="3"/>
        <v>93.65085251769051</v>
      </c>
      <c r="D15" s="7">
        <f t="shared" si="3"/>
        <v>98.241923760826467</v>
      </c>
      <c r="E15" s="7">
        <f t="shared" si="3"/>
        <v>95.262399447557982</v>
      </c>
      <c r="F15" s="7">
        <f t="shared" si="3"/>
        <v>78.189414069172926</v>
      </c>
      <c r="G15" s="7">
        <f t="shared" si="3"/>
        <v>96.744260632141959</v>
      </c>
      <c r="H15" s="7">
        <f t="shared" si="3"/>
        <v>74.053541226639936</v>
      </c>
      <c r="I15" s="7">
        <f t="shared" si="3"/>
        <v>74.879175600704912</v>
      </c>
      <c r="J15" s="7">
        <f t="shared" si="3"/>
        <v>56.3084451898103</v>
      </c>
      <c r="K15" s="7">
        <f t="shared" si="0"/>
        <v>73.025289662713476</v>
      </c>
      <c r="L15" s="7">
        <f t="shared" si="0"/>
        <v>71.474295434774831</v>
      </c>
      <c r="M15" s="7">
        <f t="shared" si="0"/>
        <v>87.434736115683336</v>
      </c>
      <c r="N15" s="6" t="str">
        <f t="shared" si="1"/>
        <v>Wet</v>
      </c>
      <c r="Q15" s="31">
        <v>1980</v>
      </c>
      <c r="R15" s="7">
        <v>66.984867900006066</v>
      </c>
      <c r="S15" s="7">
        <v>81.144424840371357</v>
      </c>
      <c r="T15" s="7">
        <v>98.515081361241755</v>
      </c>
      <c r="U15" s="7">
        <v>73.344533431809396</v>
      </c>
      <c r="V15" s="7">
        <v>93.65085251769051</v>
      </c>
      <c r="W15" s="7">
        <v>98.241923760826467</v>
      </c>
      <c r="X15" s="7">
        <v>95.262399447557982</v>
      </c>
      <c r="Y15" s="7">
        <v>78.189414069172926</v>
      </c>
      <c r="Z15" s="7">
        <v>96.744260632141959</v>
      </c>
      <c r="AA15" s="7">
        <v>74.053541226639936</v>
      </c>
      <c r="AB15" s="7">
        <v>74.879175600704912</v>
      </c>
      <c r="AC15" s="7">
        <v>56.3084451898103</v>
      </c>
      <c r="AD15" s="11">
        <v>987.31891997797356</v>
      </c>
      <c r="AE15" s="34" t="s">
        <v>6</v>
      </c>
      <c r="AG15">
        <v>1980</v>
      </c>
      <c r="AH15" t="s">
        <v>6</v>
      </c>
    </row>
    <row r="16" spans="1:34" x14ac:dyDescent="0.55000000000000004">
      <c r="A16" s="6">
        <f t="shared" si="2"/>
        <v>1981</v>
      </c>
      <c r="B16" s="7">
        <f t="shared" si="3"/>
        <v>82.078259260873892</v>
      </c>
      <c r="C16" s="7">
        <f t="shared" si="3"/>
        <v>81.448346908844542</v>
      </c>
      <c r="D16" s="7">
        <f t="shared" si="3"/>
        <v>90.888867950896383</v>
      </c>
      <c r="E16" s="7">
        <f t="shared" si="3"/>
        <v>92.261717393012077</v>
      </c>
      <c r="F16" s="7">
        <f t="shared" si="3"/>
        <v>94.173690868366975</v>
      </c>
      <c r="G16" s="7">
        <f t="shared" si="3"/>
        <v>72.796454207204079</v>
      </c>
      <c r="H16" s="7">
        <f t="shared" si="3"/>
        <v>57.479317095683655</v>
      </c>
      <c r="I16" s="7">
        <f t="shared" si="3"/>
        <v>94.929846808350703</v>
      </c>
      <c r="J16" s="7">
        <f t="shared" si="3"/>
        <v>56.264012648847711</v>
      </c>
      <c r="K16" s="7">
        <f t="shared" si="0"/>
        <v>80.35131020211702</v>
      </c>
      <c r="L16" s="7">
        <f t="shared" si="0"/>
        <v>96.969261518344865</v>
      </c>
      <c r="M16" s="7">
        <f t="shared" si="0"/>
        <v>97.503052479180042</v>
      </c>
      <c r="N16" s="6" t="str">
        <f t="shared" si="1"/>
        <v>Dry</v>
      </c>
      <c r="Q16" s="31">
        <v>1981</v>
      </c>
      <c r="R16" s="7">
        <v>73.025289662713476</v>
      </c>
      <c r="S16" s="7">
        <v>71.474295434774831</v>
      </c>
      <c r="T16" s="7">
        <v>87.434736115683336</v>
      </c>
      <c r="U16" s="7">
        <v>82.078259260873892</v>
      </c>
      <c r="V16" s="7">
        <v>81.448346908844542</v>
      </c>
      <c r="W16" s="7">
        <v>90.888867950896383</v>
      </c>
      <c r="X16" s="7">
        <v>92.261717393012077</v>
      </c>
      <c r="Y16" s="7">
        <v>94.173690868366975</v>
      </c>
      <c r="Z16" s="7">
        <v>72.796454207204079</v>
      </c>
      <c r="AA16" s="7">
        <v>57.479317095683655</v>
      </c>
      <c r="AB16" s="7">
        <v>94.929846808350703</v>
      </c>
      <c r="AC16" s="7">
        <v>56.264012648847711</v>
      </c>
      <c r="AD16" s="11">
        <v>954.25483435525166</v>
      </c>
      <c r="AE16" s="33" t="s">
        <v>7</v>
      </c>
      <c r="AG16">
        <v>1981</v>
      </c>
      <c r="AH16" t="s">
        <v>7</v>
      </c>
    </row>
    <row r="17" spans="1:34" x14ac:dyDescent="0.55000000000000004">
      <c r="A17" s="6">
        <f t="shared" si="2"/>
        <v>1982</v>
      </c>
      <c r="B17" s="7">
        <f t="shared" si="3"/>
        <v>85.307338148530107</v>
      </c>
      <c r="C17" s="7">
        <f t="shared" si="3"/>
        <v>98.262566849269206</v>
      </c>
      <c r="D17" s="7">
        <f t="shared" si="3"/>
        <v>91.388690339575987</v>
      </c>
      <c r="E17" s="7">
        <f t="shared" si="3"/>
        <v>92.162458847196831</v>
      </c>
      <c r="F17" s="7">
        <f t="shared" si="3"/>
        <v>93.291858047312417</v>
      </c>
      <c r="G17" s="7">
        <f t="shared" si="3"/>
        <v>92.094573058806418</v>
      </c>
      <c r="H17" s="7">
        <f t="shared" si="3"/>
        <v>88.596068402188394</v>
      </c>
      <c r="I17" s="7">
        <f t="shared" si="3"/>
        <v>91.032528171414015</v>
      </c>
      <c r="J17" s="7">
        <f t="shared" si="3"/>
        <v>69.845389865789912</v>
      </c>
      <c r="K17" s="7">
        <f t="shared" si="0"/>
        <v>96.58895152250625</v>
      </c>
      <c r="L17" s="7">
        <f t="shared" si="0"/>
        <v>81.414415486782673</v>
      </c>
      <c r="M17" s="7">
        <f t="shared" si="0"/>
        <v>88.166880551594659</v>
      </c>
      <c r="N17" s="6" t="str">
        <f t="shared" si="1"/>
        <v>Normal</v>
      </c>
      <c r="Q17" s="31">
        <v>1982</v>
      </c>
      <c r="R17" s="7">
        <v>80.35131020211702</v>
      </c>
      <c r="S17" s="7">
        <v>96.969261518344865</v>
      </c>
      <c r="T17" s="7">
        <v>97.503052479180042</v>
      </c>
      <c r="U17" s="7">
        <v>85.307338148530107</v>
      </c>
      <c r="V17" s="7">
        <v>98.262566849269206</v>
      </c>
      <c r="W17" s="7">
        <v>91.388690339575987</v>
      </c>
      <c r="X17" s="7">
        <v>92.162458847196831</v>
      </c>
      <c r="Y17" s="7">
        <v>93.291858047312417</v>
      </c>
      <c r="Z17" s="7">
        <v>92.094573058806418</v>
      </c>
      <c r="AA17" s="7">
        <v>88.596068402188394</v>
      </c>
      <c r="AB17" s="7">
        <v>91.032528171414015</v>
      </c>
      <c r="AC17" s="7">
        <v>69.845389865789912</v>
      </c>
      <c r="AD17" s="11">
        <v>1076.8050959297252</v>
      </c>
      <c r="AE17" s="32" t="s">
        <v>5</v>
      </c>
      <c r="AG17">
        <v>1982</v>
      </c>
      <c r="AH17" t="s">
        <v>5</v>
      </c>
    </row>
    <row r="18" spans="1:34" x14ac:dyDescent="0.55000000000000004">
      <c r="A18" s="6">
        <f t="shared" si="2"/>
        <v>1983</v>
      </c>
      <c r="B18" s="7">
        <f t="shared" si="3"/>
        <v>85.999032021616586</v>
      </c>
      <c r="C18" s="7">
        <f t="shared" si="3"/>
        <v>93.65464769108803</v>
      </c>
      <c r="D18" s="7">
        <f t="shared" si="3"/>
        <v>95.723528132133652</v>
      </c>
      <c r="E18" s="7">
        <f t="shared" si="3"/>
        <v>87.974605729861651</v>
      </c>
      <c r="F18" s="7">
        <f t="shared" si="3"/>
        <v>89.734720539359841</v>
      </c>
      <c r="G18" s="7">
        <f t="shared" si="3"/>
        <v>83.838699115207419</v>
      </c>
      <c r="H18" s="7">
        <f t="shared" si="3"/>
        <v>88.972531756968237</v>
      </c>
      <c r="I18" s="7">
        <f t="shared" si="3"/>
        <v>88.288511542312335</v>
      </c>
      <c r="J18" s="7">
        <f t="shared" si="3"/>
        <v>81.35151395824505</v>
      </c>
      <c r="K18" s="7">
        <f t="shared" si="0"/>
        <v>97.30019807946519</v>
      </c>
      <c r="L18" s="7">
        <f t="shared" si="0"/>
        <v>95.051802812304231</v>
      </c>
      <c r="M18" s="7">
        <f t="shared" si="0"/>
        <v>84.079725507530384</v>
      </c>
      <c r="N18" s="6" t="str">
        <f t="shared" si="1"/>
        <v>Wet</v>
      </c>
      <c r="Q18" s="31">
        <v>1983</v>
      </c>
      <c r="R18" s="7">
        <v>96.58895152250625</v>
      </c>
      <c r="S18" s="7">
        <v>81.414415486782673</v>
      </c>
      <c r="T18" s="7">
        <v>88.166880551594659</v>
      </c>
      <c r="U18" s="7">
        <v>85.999032021616586</v>
      </c>
      <c r="V18" s="7">
        <v>93.65464769108803</v>
      </c>
      <c r="W18" s="7">
        <v>95.723528132133652</v>
      </c>
      <c r="X18" s="7">
        <v>87.974605729861651</v>
      </c>
      <c r="Y18" s="7">
        <v>89.734720539359841</v>
      </c>
      <c r="Z18" s="7">
        <v>83.838699115207419</v>
      </c>
      <c r="AA18" s="7">
        <v>88.972531756968237</v>
      </c>
      <c r="AB18" s="7">
        <v>88.288511542312335</v>
      </c>
      <c r="AC18" s="7">
        <v>81.35151395824505</v>
      </c>
      <c r="AD18" s="11">
        <v>1061.7080380476764</v>
      </c>
      <c r="AE18" s="34" t="s">
        <v>6</v>
      </c>
      <c r="AG18">
        <v>1983</v>
      </c>
      <c r="AH18" t="s">
        <v>6</v>
      </c>
    </row>
    <row r="19" spans="1:34" x14ac:dyDescent="0.55000000000000004">
      <c r="A19" s="6">
        <f t="shared" si="2"/>
        <v>1984</v>
      </c>
      <c r="B19" s="7">
        <f t="shared" si="3"/>
        <v>99.014957229199354</v>
      </c>
      <c r="C19" s="7">
        <f t="shared" si="3"/>
        <v>99.287841148907319</v>
      </c>
      <c r="D19" s="7">
        <f t="shared" si="3"/>
        <v>97.32706890051486</v>
      </c>
      <c r="E19" s="7">
        <f t="shared" si="3"/>
        <v>97.143587107071653</v>
      </c>
      <c r="F19" s="7">
        <f t="shared" si="3"/>
        <v>89.002619717968628</v>
      </c>
      <c r="G19" s="7">
        <f t="shared" si="3"/>
        <v>84.652110925759189</v>
      </c>
      <c r="H19" s="7">
        <f t="shared" si="3"/>
        <v>96.386078635143349</v>
      </c>
      <c r="I19" s="7">
        <f t="shared" si="3"/>
        <v>64.870257869133638</v>
      </c>
      <c r="J19" s="7">
        <f t="shared" si="3"/>
        <v>72.16705802603974</v>
      </c>
      <c r="K19" s="7">
        <f t="shared" si="0"/>
        <v>83.486165755253751</v>
      </c>
      <c r="L19" s="7">
        <f t="shared" si="0"/>
        <v>87.291805813612882</v>
      </c>
      <c r="M19" s="7">
        <f t="shared" si="0"/>
        <v>91.620994450873695</v>
      </c>
      <c r="N19" s="6" t="str">
        <f t="shared" si="1"/>
        <v>Wet</v>
      </c>
      <c r="Q19" s="31">
        <v>1984</v>
      </c>
      <c r="R19" s="7">
        <v>97.30019807946519</v>
      </c>
      <c r="S19" s="7">
        <v>95.051802812304231</v>
      </c>
      <c r="T19" s="7">
        <v>84.079725507530384</v>
      </c>
      <c r="U19" s="7">
        <v>99.014957229199354</v>
      </c>
      <c r="V19" s="7">
        <v>99.287841148907319</v>
      </c>
      <c r="W19" s="7">
        <v>97.32706890051486</v>
      </c>
      <c r="X19" s="7">
        <v>97.143587107071653</v>
      </c>
      <c r="Y19" s="7">
        <v>89.002619717968628</v>
      </c>
      <c r="Z19" s="7">
        <v>84.652110925759189</v>
      </c>
      <c r="AA19" s="7">
        <v>96.386078635143349</v>
      </c>
      <c r="AB19" s="7">
        <v>64.870257869133638</v>
      </c>
      <c r="AC19" s="7">
        <v>72.16705802603974</v>
      </c>
      <c r="AD19" s="11">
        <v>1076.2833059590375</v>
      </c>
      <c r="AE19" s="34" t="s">
        <v>6</v>
      </c>
      <c r="AG19">
        <v>1984</v>
      </c>
      <c r="AH19" t="s">
        <v>6</v>
      </c>
    </row>
    <row r="20" spans="1:34" x14ac:dyDescent="0.55000000000000004">
      <c r="A20" s="6">
        <f t="shared" si="2"/>
        <v>1985</v>
      </c>
      <c r="B20" s="7">
        <f t="shared" si="3"/>
        <v>77.063184531056322</v>
      </c>
      <c r="C20" s="7">
        <f t="shared" si="3"/>
        <v>83.762160775338998</v>
      </c>
      <c r="D20" s="7">
        <f t="shared" si="3"/>
        <v>96.904620117449667</v>
      </c>
      <c r="E20" s="7">
        <f t="shared" si="3"/>
        <v>94.778137361921836</v>
      </c>
      <c r="F20" s="7">
        <f t="shared" si="3"/>
        <v>94.842068698897492</v>
      </c>
      <c r="G20" s="7">
        <f t="shared" si="3"/>
        <v>93.353349462558981</v>
      </c>
      <c r="H20" s="7">
        <f t="shared" si="3"/>
        <v>92.938262114184909</v>
      </c>
      <c r="I20" s="7">
        <f t="shared" si="3"/>
        <v>93.934763714969449</v>
      </c>
      <c r="J20" s="7">
        <f t="shared" si="3"/>
        <v>96.087771483958932</v>
      </c>
      <c r="K20" s="7">
        <f t="shared" si="0"/>
        <v>97.29419742609025</v>
      </c>
      <c r="L20" s="7">
        <f t="shared" si="0"/>
        <v>86.57214298780309</v>
      </c>
      <c r="M20" s="7">
        <f t="shared" si="0"/>
        <v>99.040670217131265</v>
      </c>
      <c r="N20" s="6" t="str">
        <f t="shared" si="1"/>
        <v>Wet</v>
      </c>
      <c r="Q20" s="31">
        <v>1985</v>
      </c>
      <c r="R20" s="7">
        <v>83.486165755253751</v>
      </c>
      <c r="S20" s="7">
        <v>87.291805813612882</v>
      </c>
      <c r="T20" s="7">
        <v>91.620994450873695</v>
      </c>
      <c r="U20" s="7">
        <v>77.063184531056322</v>
      </c>
      <c r="V20" s="7">
        <v>83.762160775338998</v>
      </c>
      <c r="W20" s="7">
        <v>96.904620117449667</v>
      </c>
      <c r="X20" s="7">
        <v>94.778137361921836</v>
      </c>
      <c r="Y20" s="7">
        <v>94.842068698897492</v>
      </c>
      <c r="Z20" s="7">
        <v>93.353349462558981</v>
      </c>
      <c r="AA20" s="7">
        <v>92.938262114184909</v>
      </c>
      <c r="AB20" s="7">
        <v>93.934763714969449</v>
      </c>
      <c r="AC20" s="7">
        <v>96.087771483958932</v>
      </c>
      <c r="AD20" s="11">
        <v>1086.0632842800769</v>
      </c>
      <c r="AE20" s="34" t="s">
        <v>6</v>
      </c>
      <c r="AG20">
        <v>1985</v>
      </c>
      <c r="AH20" t="s">
        <v>6</v>
      </c>
    </row>
    <row r="21" spans="1:34" x14ac:dyDescent="0.55000000000000004">
      <c r="A21" s="6">
        <f t="shared" si="2"/>
        <v>1986</v>
      </c>
      <c r="B21" s="7">
        <f t="shared" si="3"/>
        <v>88.489921733271331</v>
      </c>
      <c r="C21" s="7">
        <f t="shared" si="3"/>
        <v>98.915335993369808</v>
      </c>
      <c r="D21" s="7">
        <f t="shared" si="3"/>
        <v>98.162129738862859</v>
      </c>
      <c r="E21" s="7">
        <f t="shared" si="3"/>
        <v>72.541424022172578</v>
      </c>
      <c r="F21" s="7">
        <f t="shared" si="3"/>
        <v>96.123933701193891</v>
      </c>
      <c r="G21" s="7">
        <f t="shared" si="3"/>
        <v>81.175300413888181</v>
      </c>
      <c r="H21" s="7">
        <f t="shared" si="3"/>
        <v>77.659674457565416</v>
      </c>
      <c r="I21" s="7">
        <f t="shared" si="3"/>
        <v>64.046949358991696</v>
      </c>
      <c r="J21" s="7">
        <f t="shared" si="3"/>
        <v>77.562731030920986</v>
      </c>
      <c r="K21" s="7">
        <f t="shared" si="0"/>
        <v>90.999461074999999</v>
      </c>
      <c r="L21" s="7">
        <f t="shared" si="0"/>
        <v>93.285119415668305</v>
      </c>
      <c r="M21" s="7">
        <f t="shared" si="0"/>
        <v>89.711872107116506</v>
      </c>
      <c r="N21" s="6" t="str">
        <f t="shared" si="1"/>
        <v>Wet</v>
      </c>
      <c r="Q21" s="31">
        <v>1986</v>
      </c>
      <c r="R21" s="7">
        <v>97.29419742609025</v>
      </c>
      <c r="S21" s="7">
        <v>86.57214298780309</v>
      </c>
      <c r="T21" s="7">
        <v>99.040670217131265</v>
      </c>
      <c r="U21" s="7">
        <v>88.489921733271331</v>
      </c>
      <c r="V21" s="7">
        <v>98.915335993369808</v>
      </c>
      <c r="W21" s="7">
        <v>98.162129738862859</v>
      </c>
      <c r="X21" s="7">
        <v>72.541424022172578</v>
      </c>
      <c r="Y21" s="7">
        <v>96.123933701193891</v>
      </c>
      <c r="Z21" s="7">
        <v>81.175300413888181</v>
      </c>
      <c r="AA21" s="7">
        <v>77.659674457565416</v>
      </c>
      <c r="AB21" s="7">
        <v>64.046949358991696</v>
      </c>
      <c r="AC21" s="7">
        <v>77.562731030920986</v>
      </c>
      <c r="AD21" s="11">
        <v>1037.5844110812614</v>
      </c>
      <c r="AE21" s="34" t="s">
        <v>6</v>
      </c>
      <c r="AG21">
        <v>1986</v>
      </c>
      <c r="AH21" t="s">
        <v>6</v>
      </c>
    </row>
    <row r="22" spans="1:34" x14ac:dyDescent="0.55000000000000004">
      <c r="A22" s="6">
        <f t="shared" si="2"/>
        <v>1987</v>
      </c>
      <c r="B22" s="7">
        <f t="shared" si="3"/>
        <v>88.369942222547252</v>
      </c>
      <c r="C22" s="7">
        <f t="shared" si="3"/>
        <v>93.279908247175626</v>
      </c>
      <c r="D22" s="7">
        <f t="shared" si="3"/>
        <v>98.427416145306779</v>
      </c>
      <c r="E22" s="7">
        <f t="shared" si="3"/>
        <v>95.49664232210489</v>
      </c>
      <c r="F22" s="7">
        <f t="shared" si="3"/>
        <v>92.675310095422901</v>
      </c>
      <c r="G22" s="7">
        <f t="shared" si="3"/>
        <v>95.165122259408236</v>
      </c>
      <c r="H22" s="7">
        <f t="shared" si="3"/>
        <v>93.045981060087797</v>
      </c>
      <c r="I22" s="7">
        <f t="shared" si="3"/>
        <v>72.485034157667542</v>
      </c>
      <c r="J22" s="7">
        <f t="shared" si="3"/>
        <v>71.000525835115695</v>
      </c>
      <c r="K22" s="7">
        <f t="shared" si="0"/>
        <v>76.358353009854909</v>
      </c>
      <c r="L22" s="7">
        <f t="shared" si="0"/>
        <v>90.499588366423268</v>
      </c>
      <c r="M22" s="7">
        <f t="shared" si="0"/>
        <v>80.060820306913229</v>
      </c>
      <c r="N22" s="6" t="str">
        <f t="shared" si="1"/>
        <v>Wet</v>
      </c>
      <c r="Q22" s="31">
        <v>1987</v>
      </c>
      <c r="R22" s="7">
        <v>90.999461074999999</v>
      </c>
      <c r="S22" s="7">
        <v>93.285119415668305</v>
      </c>
      <c r="T22" s="7">
        <v>89.711872107116506</v>
      </c>
      <c r="U22" s="7">
        <v>88.369942222547252</v>
      </c>
      <c r="V22" s="7">
        <v>93.279908247175626</v>
      </c>
      <c r="W22" s="7">
        <v>98.427416145306779</v>
      </c>
      <c r="X22" s="7">
        <v>95.49664232210489</v>
      </c>
      <c r="Y22" s="7">
        <v>92.675310095422901</v>
      </c>
      <c r="Z22" s="7">
        <v>95.165122259408236</v>
      </c>
      <c r="AA22" s="7">
        <v>93.045981060087797</v>
      </c>
      <c r="AB22" s="7">
        <v>72.485034157667542</v>
      </c>
      <c r="AC22" s="7">
        <v>71.000525835115695</v>
      </c>
      <c r="AD22" s="11">
        <v>1073.9423349426215</v>
      </c>
      <c r="AE22" s="34" t="s">
        <v>6</v>
      </c>
      <c r="AG22">
        <v>1987</v>
      </c>
      <c r="AH22" t="s">
        <v>6</v>
      </c>
    </row>
    <row r="23" spans="1:34" x14ac:dyDescent="0.55000000000000004">
      <c r="A23" s="6">
        <f t="shared" si="2"/>
        <v>1988</v>
      </c>
      <c r="B23" s="7">
        <f t="shared" si="3"/>
        <v>83.017350366149913</v>
      </c>
      <c r="C23" s="7">
        <f t="shared" si="3"/>
        <v>95.734080374473706</v>
      </c>
      <c r="D23" s="7">
        <f t="shared" si="3"/>
        <v>93.60286289913347</v>
      </c>
      <c r="E23" s="7">
        <f t="shared" si="3"/>
        <v>87.832271016712184</v>
      </c>
      <c r="F23" s="7">
        <f t="shared" si="3"/>
        <v>86.298088962721522</v>
      </c>
      <c r="G23" s="7">
        <f t="shared" si="3"/>
        <v>88.036113837100856</v>
      </c>
      <c r="H23" s="7">
        <f t="shared" si="3"/>
        <v>83.048294732725481</v>
      </c>
      <c r="I23" s="7">
        <f t="shared" si="3"/>
        <v>82.643344301672187</v>
      </c>
      <c r="J23" s="7">
        <f t="shared" si="3"/>
        <v>78.75395403739094</v>
      </c>
      <c r="K23" s="7">
        <f t="shared" si="0"/>
        <v>81.658190020665643</v>
      </c>
      <c r="L23" s="7">
        <f t="shared" si="0"/>
        <v>97.781150922106463</v>
      </c>
      <c r="M23" s="7">
        <f t="shared" si="0"/>
        <v>97.230298783673788</v>
      </c>
      <c r="N23" s="6" t="str">
        <f t="shared" si="1"/>
        <v>Normal</v>
      </c>
      <c r="Q23" s="31">
        <v>1988</v>
      </c>
      <c r="R23" s="7">
        <v>76.358353009854909</v>
      </c>
      <c r="S23" s="7">
        <v>90.499588366423268</v>
      </c>
      <c r="T23" s="7">
        <v>80.060820306913229</v>
      </c>
      <c r="U23" s="7">
        <v>83.017350366149913</v>
      </c>
      <c r="V23" s="7">
        <v>95.734080374473706</v>
      </c>
      <c r="W23" s="7">
        <v>93.60286289913347</v>
      </c>
      <c r="X23" s="7">
        <v>87.832271016712184</v>
      </c>
      <c r="Y23" s="7">
        <v>86.298088962721522</v>
      </c>
      <c r="Z23" s="7">
        <v>88.036113837100856</v>
      </c>
      <c r="AA23" s="7">
        <v>83.048294732725481</v>
      </c>
      <c r="AB23" s="7">
        <v>82.643344301672187</v>
      </c>
      <c r="AC23" s="7">
        <v>78.75395403739094</v>
      </c>
      <c r="AD23" s="11">
        <v>1025.8851222112717</v>
      </c>
      <c r="AE23" s="32" t="s">
        <v>5</v>
      </c>
      <c r="AG23">
        <v>1988</v>
      </c>
      <c r="AH23" t="s">
        <v>5</v>
      </c>
    </row>
    <row r="24" spans="1:34" x14ac:dyDescent="0.55000000000000004">
      <c r="A24" s="6">
        <f t="shared" si="2"/>
        <v>1989</v>
      </c>
      <c r="B24" s="7">
        <f t="shared" si="3"/>
        <v>93.793174412217923</v>
      </c>
      <c r="C24" s="7">
        <f t="shared" si="3"/>
        <v>93.770405023373314</v>
      </c>
      <c r="D24" s="7">
        <f t="shared" si="3"/>
        <v>89.264842085714918</v>
      </c>
      <c r="E24" s="7">
        <f t="shared" si="3"/>
        <v>90.83103909870988</v>
      </c>
      <c r="F24" s="7">
        <f t="shared" si="3"/>
        <v>84.754617436788976</v>
      </c>
      <c r="G24" s="7">
        <f t="shared" si="3"/>
        <v>92.72757613898284</v>
      </c>
      <c r="H24" s="7">
        <f t="shared" si="3"/>
        <v>92.727270069241058</v>
      </c>
      <c r="I24" s="7">
        <f t="shared" si="3"/>
        <v>80.234993232668785</v>
      </c>
      <c r="J24" s="7">
        <f t="shared" si="3"/>
        <v>94.022862263736897</v>
      </c>
      <c r="K24" s="7">
        <f t="shared" si="0"/>
        <v>93.870832979846455</v>
      </c>
      <c r="L24" s="7">
        <f t="shared" si="0"/>
        <v>89.420322641599341</v>
      </c>
      <c r="M24" s="7">
        <f t="shared" si="0"/>
        <v>80.777343668385583</v>
      </c>
      <c r="N24" s="6" t="str">
        <f t="shared" si="1"/>
        <v>Normal</v>
      </c>
      <c r="Q24" s="31">
        <v>1989</v>
      </c>
      <c r="R24" s="7">
        <v>81.658190020665643</v>
      </c>
      <c r="S24" s="7">
        <v>97.781150922106463</v>
      </c>
      <c r="T24" s="7">
        <v>97.230298783673788</v>
      </c>
      <c r="U24" s="7">
        <v>93.793174412217923</v>
      </c>
      <c r="V24" s="7">
        <v>93.770405023373314</v>
      </c>
      <c r="W24" s="7">
        <v>89.264842085714918</v>
      </c>
      <c r="X24" s="7">
        <v>90.83103909870988</v>
      </c>
      <c r="Y24" s="7">
        <v>84.754617436788976</v>
      </c>
      <c r="Z24" s="7">
        <v>92.72757613898284</v>
      </c>
      <c r="AA24" s="7">
        <v>92.727270069241058</v>
      </c>
      <c r="AB24" s="7">
        <v>80.234993232668785</v>
      </c>
      <c r="AC24" s="7">
        <v>94.022862263736897</v>
      </c>
      <c r="AD24" s="11">
        <v>1088.7964194878805</v>
      </c>
      <c r="AE24" s="32" t="s">
        <v>5</v>
      </c>
      <c r="AG24">
        <v>1989</v>
      </c>
      <c r="AH24" t="s">
        <v>5</v>
      </c>
    </row>
    <row r="25" spans="1:34" x14ac:dyDescent="0.55000000000000004">
      <c r="A25" s="6">
        <f t="shared" si="2"/>
        <v>1990</v>
      </c>
      <c r="B25" s="7">
        <f t="shared" si="3"/>
        <v>97.51589353007148</v>
      </c>
      <c r="C25" s="7">
        <f t="shared" si="3"/>
        <v>95.976475970281172</v>
      </c>
      <c r="D25" s="7">
        <f t="shared" si="3"/>
        <v>97.759606066014385</v>
      </c>
      <c r="E25" s="7">
        <f t="shared" si="3"/>
        <v>94.622355931656784</v>
      </c>
      <c r="F25" s="7">
        <f t="shared" si="3"/>
        <v>95.252874145138776</v>
      </c>
      <c r="G25" s="7">
        <f t="shared" si="3"/>
        <v>89.941419676419173</v>
      </c>
      <c r="H25" s="7">
        <f t="shared" si="3"/>
        <v>51.509800321979128</v>
      </c>
      <c r="I25" s="7">
        <f t="shared" si="3"/>
        <v>85.25171605135256</v>
      </c>
      <c r="J25" s="7">
        <f t="shared" si="3"/>
        <v>59.070763876483397</v>
      </c>
      <c r="K25" s="7">
        <f t="shared" si="0"/>
        <v>64.555473642663856</v>
      </c>
      <c r="L25" s="7">
        <f t="shared" si="0"/>
        <v>78.619540669445996</v>
      </c>
      <c r="M25" s="7">
        <f t="shared" si="0"/>
        <v>65.715686177980388</v>
      </c>
      <c r="N25" s="6" t="str">
        <f t="shared" si="1"/>
        <v>Normal</v>
      </c>
      <c r="Q25" s="31">
        <v>1990</v>
      </c>
      <c r="R25" s="7">
        <v>93.870832979846455</v>
      </c>
      <c r="S25" s="7">
        <v>89.420322641599341</v>
      </c>
      <c r="T25" s="7">
        <v>80.777343668385583</v>
      </c>
      <c r="U25" s="7">
        <v>97.51589353007148</v>
      </c>
      <c r="V25" s="7">
        <v>95.976475970281172</v>
      </c>
      <c r="W25" s="7">
        <v>97.759606066014385</v>
      </c>
      <c r="X25" s="7">
        <v>94.622355931656784</v>
      </c>
      <c r="Y25" s="7">
        <v>95.252874145138776</v>
      </c>
      <c r="Z25" s="7">
        <v>89.941419676419173</v>
      </c>
      <c r="AA25" s="7">
        <v>51.509800321979128</v>
      </c>
      <c r="AB25" s="7">
        <v>85.25171605135256</v>
      </c>
      <c r="AC25" s="7">
        <v>59.070763876483397</v>
      </c>
      <c r="AD25" s="11">
        <v>1030.9694048592282</v>
      </c>
      <c r="AE25" s="32" t="s">
        <v>5</v>
      </c>
      <c r="AG25">
        <v>1990</v>
      </c>
      <c r="AH25" t="s">
        <v>5</v>
      </c>
    </row>
    <row r="26" spans="1:34" x14ac:dyDescent="0.55000000000000004">
      <c r="A26" s="6">
        <f t="shared" si="2"/>
        <v>1991</v>
      </c>
      <c r="B26" s="7">
        <f t="shared" si="3"/>
        <v>77.126034788518155</v>
      </c>
      <c r="C26" s="7">
        <f t="shared" si="3"/>
        <v>95.216251396632288</v>
      </c>
      <c r="D26" s="7">
        <f t="shared" si="3"/>
        <v>94.028712722356431</v>
      </c>
      <c r="E26" s="7">
        <f t="shared" si="3"/>
        <v>83.895327264683146</v>
      </c>
      <c r="F26" s="7">
        <f t="shared" si="3"/>
        <v>85.612049623625353</v>
      </c>
      <c r="G26" s="7">
        <f t="shared" si="3"/>
        <v>92.754769201666932</v>
      </c>
      <c r="H26" s="7">
        <f t="shared" si="3"/>
        <v>33.928106574217054</v>
      </c>
      <c r="I26" s="7">
        <f t="shared" si="3"/>
        <v>42.263412618875009</v>
      </c>
      <c r="J26" s="7">
        <f t="shared" si="3"/>
        <v>46.427499350187645</v>
      </c>
      <c r="K26" s="7">
        <f t="shared" si="0"/>
        <v>59.398598031457368</v>
      </c>
      <c r="L26" s="7">
        <f t="shared" si="0"/>
        <v>92.159590478768223</v>
      </c>
      <c r="M26" s="7">
        <f t="shared" si="0"/>
        <v>91.382737217136309</v>
      </c>
      <c r="N26" s="6" t="str">
        <f t="shared" si="1"/>
        <v>Dry</v>
      </c>
      <c r="Q26" s="31">
        <v>1991</v>
      </c>
      <c r="R26" s="7">
        <v>64.555473642663856</v>
      </c>
      <c r="S26" s="7">
        <v>78.619540669445996</v>
      </c>
      <c r="T26" s="7">
        <v>65.715686177980388</v>
      </c>
      <c r="U26" s="7">
        <v>77.126034788518155</v>
      </c>
      <c r="V26" s="7">
        <v>95.216251396632288</v>
      </c>
      <c r="W26" s="7">
        <v>94.028712722356431</v>
      </c>
      <c r="X26" s="7">
        <v>83.895327264683146</v>
      </c>
      <c r="Y26" s="7">
        <v>85.612049623625353</v>
      </c>
      <c r="Z26" s="7">
        <v>92.754769201666932</v>
      </c>
      <c r="AA26" s="7">
        <v>33.928106574217054</v>
      </c>
      <c r="AB26" s="7">
        <v>42.263412618875009</v>
      </c>
      <c r="AC26" s="7">
        <v>46.427499350187645</v>
      </c>
      <c r="AD26" s="11">
        <v>860.14286403085225</v>
      </c>
      <c r="AE26" s="33" t="s">
        <v>7</v>
      </c>
      <c r="AG26">
        <v>1991</v>
      </c>
      <c r="AH26" t="s">
        <v>7</v>
      </c>
    </row>
    <row r="27" spans="1:34" x14ac:dyDescent="0.55000000000000004">
      <c r="A27" s="6">
        <f t="shared" si="2"/>
        <v>1992</v>
      </c>
      <c r="B27" s="7">
        <f t="shared" si="3"/>
        <v>99.00415971383336</v>
      </c>
      <c r="C27" s="7">
        <f t="shared" si="3"/>
        <v>97.581510863310541</v>
      </c>
      <c r="D27" s="7">
        <f t="shared" si="3"/>
        <v>94.639841651165625</v>
      </c>
      <c r="E27" s="7">
        <f t="shared" si="3"/>
        <v>93.977418553331518</v>
      </c>
      <c r="F27" s="7">
        <f t="shared" si="3"/>
        <v>70.474723597992124</v>
      </c>
      <c r="G27" s="7">
        <f t="shared" si="3"/>
        <v>69.127971692250867</v>
      </c>
      <c r="H27" s="7">
        <f t="shared" si="3"/>
        <v>64.804404252339737</v>
      </c>
      <c r="I27" s="7">
        <f t="shared" si="3"/>
        <v>32.337262191176706</v>
      </c>
      <c r="J27" s="7">
        <f t="shared" si="3"/>
        <v>49.591541964084172</v>
      </c>
      <c r="K27" s="7">
        <f t="shared" si="0"/>
        <v>82.581708278441511</v>
      </c>
      <c r="L27" s="7">
        <f t="shared" si="0"/>
        <v>88.144395705632633</v>
      </c>
      <c r="M27" s="7">
        <f t="shared" si="0"/>
        <v>87.83258841164934</v>
      </c>
      <c r="N27" s="6" t="str">
        <f t="shared" si="1"/>
        <v>Normal</v>
      </c>
      <c r="Q27" s="31">
        <v>1992</v>
      </c>
      <c r="R27" s="7">
        <v>59.398598031457368</v>
      </c>
      <c r="S27" s="7">
        <v>92.159590478768223</v>
      </c>
      <c r="T27" s="7">
        <v>91.382737217136309</v>
      </c>
      <c r="U27" s="7">
        <v>99.00415971383336</v>
      </c>
      <c r="V27" s="7">
        <v>97.581510863310541</v>
      </c>
      <c r="W27" s="7">
        <v>94.639841651165625</v>
      </c>
      <c r="X27" s="7">
        <v>93.977418553331518</v>
      </c>
      <c r="Y27" s="7">
        <v>70.474723597992124</v>
      </c>
      <c r="Z27" s="7">
        <v>69.127971692250867</v>
      </c>
      <c r="AA27" s="7">
        <v>64.804404252339737</v>
      </c>
      <c r="AB27" s="7">
        <v>32.337262191176706</v>
      </c>
      <c r="AC27" s="7">
        <v>49.591541964084172</v>
      </c>
      <c r="AD27" s="11">
        <v>914.47976020684655</v>
      </c>
      <c r="AE27" s="32" t="s">
        <v>5</v>
      </c>
      <c r="AG27">
        <v>1992</v>
      </c>
      <c r="AH27" s="27" t="s">
        <v>5</v>
      </c>
    </row>
    <row r="28" spans="1:34" x14ac:dyDescent="0.55000000000000004">
      <c r="A28" s="6">
        <f t="shared" si="2"/>
        <v>1993</v>
      </c>
      <c r="B28" s="7">
        <f t="shared" si="3"/>
        <v>70.40210840695363</v>
      </c>
      <c r="C28" s="7">
        <f t="shared" si="3"/>
        <v>62.467510111324373</v>
      </c>
      <c r="D28" s="7">
        <f t="shared" si="3"/>
        <v>98.407859490136616</v>
      </c>
      <c r="E28" s="7">
        <f t="shared" si="3"/>
        <v>95.783690176584059</v>
      </c>
      <c r="F28" s="7">
        <f t="shared" si="3"/>
        <v>93.174646946572466</v>
      </c>
      <c r="G28" s="7">
        <f t="shared" si="3"/>
        <v>92.06910398236505</v>
      </c>
      <c r="H28" s="7">
        <f t="shared" si="3"/>
        <v>95.094027504033875</v>
      </c>
      <c r="I28" s="7">
        <f t="shared" si="3"/>
        <v>94.567324584015296</v>
      </c>
      <c r="J28" s="7">
        <f t="shared" si="3"/>
        <v>91.679369932535337</v>
      </c>
      <c r="K28" s="7">
        <f t="shared" si="0"/>
        <v>93.041650548140751</v>
      </c>
      <c r="L28" s="7">
        <f t="shared" si="0"/>
        <v>98.270438809602638</v>
      </c>
      <c r="M28" s="7">
        <f t="shared" si="0"/>
        <v>98.631091813120292</v>
      </c>
      <c r="N28" s="6" t="str">
        <f t="shared" si="1"/>
        <v>Wet</v>
      </c>
      <c r="Q28" s="31">
        <v>1993</v>
      </c>
      <c r="R28" s="7">
        <v>82.581708278441511</v>
      </c>
      <c r="S28" s="7">
        <v>88.144395705632633</v>
      </c>
      <c r="T28" s="7">
        <v>87.83258841164934</v>
      </c>
      <c r="U28" s="7">
        <v>70.40210840695363</v>
      </c>
      <c r="V28" s="7">
        <v>62.467510111324373</v>
      </c>
      <c r="W28" s="7">
        <v>98.407859490136616</v>
      </c>
      <c r="X28" s="7">
        <v>95.783690176584059</v>
      </c>
      <c r="Y28" s="7">
        <v>93.174646946572466</v>
      </c>
      <c r="Z28" s="7">
        <v>92.06910398236505</v>
      </c>
      <c r="AA28" s="7">
        <v>95.094027504033875</v>
      </c>
      <c r="AB28" s="7">
        <v>94.567324584015296</v>
      </c>
      <c r="AC28" s="7">
        <v>91.679369932535337</v>
      </c>
      <c r="AD28" s="11">
        <v>1052.2043335302442</v>
      </c>
      <c r="AE28" s="34" t="s">
        <v>6</v>
      </c>
      <c r="AG28">
        <v>1993</v>
      </c>
      <c r="AH28" t="s">
        <v>6</v>
      </c>
    </row>
    <row r="29" spans="1:34" x14ac:dyDescent="0.55000000000000004">
      <c r="A29" s="6">
        <f t="shared" si="2"/>
        <v>1994</v>
      </c>
      <c r="B29" s="7">
        <f t="shared" si="3"/>
        <v>81.792447347150301</v>
      </c>
      <c r="C29" s="7">
        <f t="shared" si="3"/>
        <v>80.565763257414801</v>
      </c>
      <c r="D29" s="7">
        <f t="shared" si="3"/>
        <v>97.846856655407464</v>
      </c>
      <c r="E29" s="7">
        <f t="shared" si="3"/>
        <v>94.505675077976775</v>
      </c>
      <c r="F29" s="7">
        <f t="shared" si="3"/>
        <v>91.419490368542029</v>
      </c>
      <c r="G29" s="7">
        <f t="shared" si="3"/>
        <v>90.109908751859621</v>
      </c>
      <c r="H29" s="7">
        <f t="shared" si="3"/>
        <v>94.299031680944609</v>
      </c>
      <c r="I29" s="7">
        <f t="shared" si="3"/>
        <v>91.674298782611004</v>
      </c>
      <c r="J29" s="7">
        <f t="shared" si="3"/>
        <v>68.123559281128109</v>
      </c>
      <c r="K29" s="7">
        <f t="shared" si="0"/>
        <v>94.748202702081471</v>
      </c>
      <c r="L29" s="7">
        <f t="shared" si="0"/>
        <v>97.732437446589756</v>
      </c>
      <c r="M29" s="7">
        <f t="shared" si="0"/>
        <v>94.731919498735806</v>
      </c>
      <c r="N29" s="6" t="str">
        <f t="shared" si="1"/>
        <v>Normal</v>
      </c>
      <c r="Q29" s="31">
        <v>1994</v>
      </c>
      <c r="R29" s="7">
        <v>93.041650548140751</v>
      </c>
      <c r="S29" s="7">
        <v>98.270438809602638</v>
      </c>
      <c r="T29" s="7">
        <v>98.631091813120292</v>
      </c>
      <c r="U29" s="7">
        <v>81.792447347150301</v>
      </c>
      <c r="V29" s="7">
        <v>80.565763257414801</v>
      </c>
      <c r="W29" s="7">
        <v>97.846856655407464</v>
      </c>
      <c r="X29" s="7">
        <v>94.505675077976775</v>
      </c>
      <c r="Y29" s="7">
        <v>91.419490368542029</v>
      </c>
      <c r="Z29" s="7">
        <v>90.109908751859621</v>
      </c>
      <c r="AA29" s="7">
        <v>94.299031680944609</v>
      </c>
      <c r="AB29" s="7">
        <v>91.674298782611004</v>
      </c>
      <c r="AC29" s="7">
        <v>68.123559281128109</v>
      </c>
      <c r="AD29" s="11">
        <v>1080.2802123738984</v>
      </c>
      <c r="AE29" s="32" t="s">
        <v>5</v>
      </c>
      <c r="AG29">
        <v>1994</v>
      </c>
      <c r="AH29" t="s">
        <v>5</v>
      </c>
    </row>
    <row r="30" spans="1:34" x14ac:dyDescent="0.55000000000000004">
      <c r="A30" s="6">
        <f t="shared" si="2"/>
        <v>1995</v>
      </c>
      <c r="B30" s="7">
        <f t="shared" si="3"/>
        <v>90.606551840202883</v>
      </c>
      <c r="C30" s="7">
        <f t="shared" si="3"/>
        <v>98.032832726588822</v>
      </c>
      <c r="D30" s="7">
        <f t="shared" si="3"/>
        <v>97.214968981046695</v>
      </c>
      <c r="E30" s="7">
        <f t="shared" si="3"/>
        <v>94.054994260732201</v>
      </c>
      <c r="F30" s="7">
        <f t="shared" si="3"/>
        <v>94.696288837585598</v>
      </c>
      <c r="G30" s="7">
        <f t="shared" si="3"/>
        <v>87.349320403533056</v>
      </c>
      <c r="H30" s="7">
        <f t="shared" si="3"/>
        <v>96.380847300693858</v>
      </c>
      <c r="I30" s="7">
        <f t="shared" si="3"/>
        <v>95.562325942941243</v>
      </c>
      <c r="J30" s="7">
        <f t="shared" si="3"/>
        <v>87.905055150695262</v>
      </c>
      <c r="K30" s="7">
        <f t="shared" si="0"/>
        <v>95.447374042385491</v>
      </c>
      <c r="L30" s="7">
        <f t="shared" si="0"/>
        <v>90.077653433210799</v>
      </c>
      <c r="M30" s="7">
        <f t="shared" si="0"/>
        <v>88.887339570297627</v>
      </c>
      <c r="N30" s="6" t="str">
        <f t="shared" si="1"/>
        <v>Wet</v>
      </c>
      <c r="Q30" s="31">
        <v>1995</v>
      </c>
      <c r="R30" s="7">
        <v>94.748202702081471</v>
      </c>
      <c r="S30" s="7">
        <v>97.732437446589756</v>
      </c>
      <c r="T30" s="7">
        <v>94.731919498735806</v>
      </c>
      <c r="U30" s="7">
        <v>90.606551840202883</v>
      </c>
      <c r="V30" s="7">
        <v>98.032832726588822</v>
      </c>
      <c r="W30" s="7">
        <v>97.214968981046695</v>
      </c>
      <c r="X30" s="7">
        <v>94.054994260732201</v>
      </c>
      <c r="Y30" s="7">
        <v>94.696288837585598</v>
      </c>
      <c r="Z30" s="7">
        <v>87.349320403533056</v>
      </c>
      <c r="AA30" s="7">
        <v>96.380847300693858</v>
      </c>
      <c r="AB30" s="7">
        <v>95.562325942941243</v>
      </c>
      <c r="AC30" s="7">
        <v>87.905055150695262</v>
      </c>
      <c r="AD30" s="11">
        <v>1129.0157450914267</v>
      </c>
      <c r="AE30" s="34" t="s">
        <v>6</v>
      </c>
      <c r="AG30">
        <v>1995</v>
      </c>
      <c r="AH30" t="s">
        <v>6</v>
      </c>
    </row>
    <row r="31" spans="1:34" x14ac:dyDescent="0.55000000000000004">
      <c r="A31" s="6">
        <f t="shared" si="2"/>
        <v>1996</v>
      </c>
      <c r="B31" s="7">
        <f t="shared" si="3"/>
        <v>82.369453684426844</v>
      </c>
      <c r="C31" s="7">
        <f t="shared" si="3"/>
        <v>74.41794441100501</v>
      </c>
      <c r="D31" s="7">
        <f t="shared" si="3"/>
        <v>88.813161184109049</v>
      </c>
      <c r="E31" s="7">
        <f t="shared" si="3"/>
        <v>94.368136343880906</v>
      </c>
      <c r="F31" s="7">
        <f t="shared" si="3"/>
        <v>94.340599622926675</v>
      </c>
      <c r="G31" s="7">
        <f t="shared" si="3"/>
        <v>94.170109680475434</v>
      </c>
      <c r="H31" s="7">
        <f t="shared" si="3"/>
        <v>94.73808693268802</v>
      </c>
      <c r="I31" s="7">
        <f t="shared" si="3"/>
        <v>95.610542325914139</v>
      </c>
      <c r="J31" s="7">
        <f t="shared" si="3"/>
        <v>89.072861962398747</v>
      </c>
      <c r="K31" s="7">
        <f t="shared" si="0"/>
        <v>96.637590663100127</v>
      </c>
      <c r="L31" s="7">
        <f t="shared" si="0"/>
        <v>98.384086350735743</v>
      </c>
      <c r="M31" s="7">
        <f t="shared" si="0"/>
        <v>85.786466957812081</v>
      </c>
      <c r="N31" s="6" t="str">
        <f t="shared" si="1"/>
        <v>Wet</v>
      </c>
      <c r="Q31" s="31">
        <v>1996</v>
      </c>
      <c r="R31" s="7">
        <v>95.447374042385491</v>
      </c>
      <c r="S31" s="7">
        <v>90.077653433210799</v>
      </c>
      <c r="T31" s="7">
        <v>88.887339570297627</v>
      </c>
      <c r="U31" s="7">
        <v>82.369453684426844</v>
      </c>
      <c r="V31" s="7">
        <v>74.41794441100501</v>
      </c>
      <c r="W31" s="7">
        <v>88.813161184109049</v>
      </c>
      <c r="X31" s="7">
        <v>94.368136343880906</v>
      </c>
      <c r="Y31" s="7">
        <v>94.340599622926675</v>
      </c>
      <c r="Z31" s="7">
        <v>94.170109680475434</v>
      </c>
      <c r="AA31" s="7">
        <v>94.73808693268802</v>
      </c>
      <c r="AB31" s="7">
        <v>95.610542325914139</v>
      </c>
      <c r="AC31" s="7">
        <v>89.072861962398747</v>
      </c>
      <c r="AD31" s="11">
        <v>1082.3132631937187</v>
      </c>
      <c r="AE31" s="34" t="s">
        <v>6</v>
      </c>
      <c r="AG31">
        <v>1996</v>
      </c>
      <c r="AH31" t="s">
        <v>6</v>
      </c>
    </row>
    <row r="32" spans="1:34" x14ac:dyDescent="0.55000000000000004">
      <c r="A32" s="6">
        <f t="shared" si="2"/>
        <v>1997</v>
      </c>
      <c r="B32" s="7">
        <f t="shared" si="3"/>
        <v>87.200349050195655</v>
      </c>
      <c r="C32" s="7">
        <f t="shared" si="3"/>
        <v>89.255764008601545</v>
      </c>
      <c r="D32" s="7">
        <f t="shared" si="3"/>
        <v>96.805440709169488</v>
      </c>
      <c r="E32" s="7">
        <f t="shared" si="3"/>
        <v>90.153997242887272</v>
      </c>
      <c r="F32" s="7">
        <f t="shared" si="3"/>
        <v>93.576358734862879</v>
      </c>
      <c r="G32" s="7">
        <f t="shared" si="3"/>
        <v>56.524358790600672</v>
      </c>
      <c r="H32" s="7">
        <f t="shared" si="3"/>
        <v>82.356082335667452</v>
      </c>
      <c r="I32" s="7">
        <f t="shared" si="3"/>
        <v>80.547129409213085</v>
      </c>
      <c r="J32" s="7">
        <f t="shared" si="3"/>
        <v>79.16954003777937</v>
      </c>
      <c r="K32" s="7">
        <f t="shared" si="0"/>
        <v>90.671778686897596</v>
      </c>
      <c r="L32" s="7">
        <f t="shared" si="0"/>
        <v>89.165576957078883</v>
      </c>
      <c r="M32" s="7">
        <f t="shared" si="0"/>
        <v>90.976999207312474</v>
      </c>
      <c r="N32" s="6" t="str">
        <f t="shared" si="1"/>
        <v>Wet</v>
      </c>
      <c r="Q32" s="31">
        <v>1997</v>
      </c>
      <c r="R32" s="7">
        <v>96.637590663100127</v>
      </c>
      <c r="S32" s="7">
        <v>98.384086350735743</v>
      </c>
      <c r="T32" s="7">
        <v>85.786466957812081</v>
      </c>
      <c r="U32" s="7">
        <v>87.200349050195655</v>
      </c>
      <c r="V32" s="7">
        <v>89.255764008601545</v>
      </c>
      <c r="W32" s="7">
        <v>96.805440709169488</v>
      </c>
      <c r="X32" s="7">
        <v>90.153997242887272</v>
      </c>
      <c r="Y32" s="7">
        <v>93.576358734862879</v>
      </c>
      <c r="Z32" s="7">
        <v>56.524358790600672</v>
      </c>
      <c r="AA32" s="7">
        <v>82.356082335667452</v>
      </c>
      <c r="AB32" s="7">
        <v>80.547129409213085</v>
      </c>
      <c r="AC32" s="7">
        <v>79.16954003777937</v>
      </c>
      <c r="AD32" s="11">
        <v>1036.3971642906254</v>
      </c>
      <c r="AE32" s="34" t="s">
        <v>6</v>
      </c>
      <c r="AG32">
        <v>1997</v>
      </c>
      <c r="AH32" t="s">
        <v>6</v>
      </c>
    </row>
    <row r="33" spans="1:34" x14ac:dyDescent="0.55000000000000004">
      <c r="A33" s="6">
        <f t="shared" si="2"/>
        <v>1998</v>
      </c>
      <c r="B33" s="7">
        <f t="shared" si="3"/>
        <v>99.33598016895121</v>
      </c>
      <c r="C33" s="7">
        <f t="shared" si="3"/>
        <v>95.396448775398312</v>
      </c>
      <c r="D33" s="7">
        <f t="shared" si="3"/>
        <v>80.681120784196537</v>
      </c>
      <c r="E33" s="7">
        <f t="shared" si="3"/>
        <v>81.544345939531922</v>
      </c>
      <c r="F33" s="7">
        <f t="shared" si="3"/>
        <v>95.493668103037635</v>
      </c>
      <c r="G33" s="7">
        <f t="shared" si="3"/>
        <v>94.804022123018513</v>
      </c>
      <c r="H33" s="7">
        <f t="shared" si="3"/>
        <v>87.980943247661344</v>
      </c>
      <c r="I33" s="7">
        <f t="shared" si="3"/>
        <v>95.412656761021935</v>
      </c>
      <c r="J33" s="7">
        <f t="shared" si="3"/>
        <v>84.150161165511236</v>
      </c>
      <c r="K33" s="7">
        <f t="shared" si="0"/>
        <v>88.21863892665715</v>
      </c>
      <c r="L33" s="7">
        <f t="shared" si="0"/>
        <v>91.627374111558311</v>
      </c>
      <c r="M33" s="7">
        <f t="shared" si="0"/>
        <v>89.825761045649415</v>
      </c>
      <c r="N33" s="6" t="str">
        <f t="shared" si="1"/>
        <v>Wet</v>
      </c>
      <c r="Q33" s="31">
        <v>1998</v>
      </c>
      <c r="R33" s="7">
        <v>90.671778686897596</v>
      </c>
      <c r="S33" s="7">
        <v>89.165576957078883</v>
      </c>
      <c r="T33" s="7">
        <v>90.976999207312474</v>
      </c>
      <c r="U33" s="7">
        <v>99.33598016895121</v>
      </c>
      <c r="V33" s="7">
        <v>95.396448775398312</v>
      </c>
      <c r="W33" s="7">
        <v>80.681120784196537</v>
      </c>
      <c r="X33" s="7">
        <v>81.544345939531922</v>
      </c>
      <c r="Y33" s="7">
        <v>95.493668103037635</v>
      </c>
      <c r="Z33" s="7">
        <v>94.804022123018513</v>
      </c>
      <c r="AA33" s="7">
        <v>87.980943247661344</v>
      </c>
      <c r="AB33" s="7">
        <v>95.412656761021935</v>
      </c>
      <c r="AC33" s="7">
        <v>84.150161165511236</v>
      </c>
      <c r="AD33" s="11">
        <v>1085.6137019196176</v>
      </c>
      <c r="AE33" s="34" t="s">
        <v>6</v>
      </c>
      <c r="AG33">
        <v>1998</v>
      </c>
      <c r="AH33" t="s">
        <v>6</v>
      </c>
    </row>
    <row r="34" spans="1:34" x14ac:dyDescent="0.55000000000000004">
      <c r="A34" s="6">
        <f t="shared" si="2"/>
        <v>1999</v>
      </c>
      <c r="B34" s="7">
        <f t="shared" si="3"/>
        <v>96.40023490661406</v>
      </c>
      <c r="C34" s="7">
        <f t="shared" si="3"/>
        <v>98.488187864073552</v>
      </c>
      <c r="D34" s="7">
        <f t="shared" si="3"/>
        <v>91.258320391294546</v>
      </c>
      <c r="E34" s="7">
        <f t="shared" si="3"/>
        <v>94.922723818774102</v>
      </c>
      <c r="F34" s="7">
        <f t="shared" si="3"/>
        <v>77.905942339508329</v>
      </c>
      <c r="G34" s="7">
        <f t="shared" si="3"/>
        <v>86.293496191850863</v>
      </c>
      <c r="H34" s="7">
        <f t="shared" si="3"/>
        <v>90.055170461448142</v>
      </c>
      <c r="I34" s="7">
        <f t="shared" si="3"/>
        <v>96.522117768967291</v>
      </c>
      <c r="J34" s="7">
        <f t="shared" si="3"/>
        <v>73.116778904543025</v>
      </c>
      <c r="K34" s="7">
        <f t="shared" si="0"/>
        <v>86.47496159124421</v>
      </c>
      <c r="L34" s="7">
        <f t="shared" si="0"/>
        <v>97.892093268194003</v>
      </c>
      <c r="M34" s="7">
        <f t="shared" si="0"/>
        <v>97.698754138342338</v>
      </c>
      <c r="N34" s="6" t="str">
        <f t="shared" si="1"/>
        <v>Wet</v>
      </c>
      <c r="Q34" s="31">
        <v>1999</v>
      </c>
      <c r="R34" s="7">
        <v>88.21863892665715</v>
      </c>
      <c r="S34" s="7">
        <v>91.627374111558311</v>
      </c>
      <c r="T34" s="7">
        <v>89.825761045649415</v>
      </c>
      <c r="U34" s="7">
        <v>96.40023490661406</v>
      </c>
      <c r="V34" s="7">
        <v>98.488187864073552</v>
      </c>
      <c r="W34" s="7">
        <v>91.258320391294546</v>
      </c>
      <c r="X34" s="7">
        <v>94.922723818774102</v>
      </c>
      <c r="Y34" s="7">
        <v>77.905942339508329</v>
      </c>
      <c r="Z34" s="7">
        <v>86.293496191850863</v>
      </c>
      <c r="AA34" s="7">
        <v>90.055170461448142</v>
      </c>
      <c r="AB34" s="7">
        <v>96.522117768967291</v>
      </c>
      <c r="AC34" s="7">
        <v>73.116778904543025</v>
      </c>
      <c r="AD34" s="11">
        <v>1074.6347467309388</v>
      </c>
      <c r="AE34" s="34" t="s">
        <v>6</v>
      </c>
      <c r="AG34">
        <v>1999</v>
      </c>
      <c r="AH34" t="s">
        <v>6</v>
      </c>
    </row>
    <row r="35" spans="1:34" x14ac:dyDescent="0.55000000000000004">
      <c r="A35" s="6">
        <f t="shared" si="2"/>
        <v>2000</v>
      </c>
      <c r="B35" s="7">
        <f t="shared" si="3"/>
        <v>93.721725623647217</v>
      </c>
      <c r="C35" s="7">
        <f t="shared" si="3"/>
        <v>91.856875878118444</v>
      </c>
      <c r="D35" s="7">
        <f t="shared" si="3"/>
        <v>96.544150325091323</v>
      </c>
      <c r="E35" s="7">
        <f t="shared" si="3"/>
        <v>95.035371246340219</v>
      </c>
      <c r="F35" s="7">
        <f t="shared" si="3"/>
        <v>94.731562553613912</v>
      </c>
      <c r="G35" s="7">
        <f t="shared" si="3"/>
        <v>84.856064573032199</v>
      </c>
      <c r="H35" s="7">
        <f t="shared" si="3"/>
        <v>93.446817475167336</v>
      </c>
      <c r="I35" s="7">
        <f t="shared" si="3"/>
        <v>77.86668294853007</v>
      </c>
      <c r="J35" s="7">
        <f t="shared" si="3"/>
        <v>61.61481071068556</v>
      </c>
      <c r="K35" s="7">
        <f t="shared" si="0"/>
        <v>86.115739968314301</v>
      </c>
      <c r="L35" s="7">
        <f t="shared" si="0"/>
        <v>98.073288340470754</v>
      </c>
      <c r="M35" s="7">
        <f t="shared" si="0"/>
        <v>90.506636743564741</v>
      </c>
      <c r="N35" s="6" t="str">
        <f t="shared" si="1"/>
        <v>Wet</v>
      </c>
      <c r="Q35" s="31">
        <v>2000</v>
      </c>
      <c r="R35" s="7">
        <v>86.47496159124421</v>
      </c>
      <c r="S35" s="7">
        <v>97.892093268194003</v>
      </c>
      <c r="T35" s="7">
        <v>97.698754138342338</v>
      </c>
      <c r="U35" s="7">
        <v>93.721725623647217</v>
      </c>
      <c r="V35" s="7">
        <v>91.856875878118444</v>
      </c>
      <c r="W35" s="7">
        <v>96.544150325091323</v>
      </c>
      <c r="X35" s="7">
        <v>95.035371246340219</v>
      </c>
      <c r="Y35" s="7">
        <v>94.731562553613912</v>
      </c>
      <c r="Z35" s="7">
        <v>84.856064573032199</v>
      </c>
      <c r="AA35" s="7">
        <v>93.446817475167336</v>
      </c>
      <c r="AB35" s="7">
        <v>77.86668294853007</v>
      </c>
      <c r="AC35" s="7">
        <v>61.61481071068556</v>
      </c>
      <c r="AD35" s="11">
        <v>1071.7398703320068</v>
      </c>
      <c r="AE35" s="34" t="s">
        <v>6</v>
      </c>
      <c r="AG35">
        <v>2000</v>
      </c>
      <c r="AH35" t="s">
        <v>6</v>
      </c>
    </row>
    <row r="36" spans="1:34" x14ac:dyDescent="0.55000000000000004">
      <c r="A36" s="6">
        <f t="shared" si="2"/>
        <v>2001</v>
      </c>
      <c r="B36" s="7">
        <f t="shared" si="3"/>
        <v>95.306572601679363</v>
      </c>
      <c r="C36" s="7">
        <f t="shared" si="3"/>
        <v>85.907060626865132</v>
      </c>
      <c r="D36" s="7">
        <f t="shared" si="3"/>
        <v>97.586613266263157</v>
      </c>
      <c r="E36" s="7">
        <f t="shared" si="3"/>
        <v>95.15391178659047</v>
      </c>
      <c r="F36" s="7">
        <f t="shared" si="3"/>
        <v>93.737487689693808</v>
      </c>
      <c r="G36" s="7">
        <f t="shared" si="3"/>
        <v>81.172466084019106</v>
      </c>
      <c r="H36" s="7">
        <f t="shared" si="3"/>
        <v>65.500231369660469</v>
      </c>
      <c r="I36" s="7">
        <f t="shared" si="3"/>
        <v>78.247204364735808</v>
      </c>
      <c r="J36" s="7">
        <f t="shared" si="3"/>
        <v>82.767590044299141</v>
      </c>
      <c r="K36" s="7">
        <f t="shared" si="0"/>
        <v>94.537712299090344</v>
      </c>
      <c r="L36" s="7">
        <f t="shared" si="0"/>
        <v>97.187940468531451</v>
      </c>
      <c r="M36" s="7">
        <f t="shared" si="0"/>
        <v>89.549489907294628</v>
      </c>
      <c r="N36" s="6" t="str">
        <f t="shared" si="1"/>
        <v>Normal</v>
      </c>
      <c r="Q36" s="31">
        <v>2001</v>
      </c>
      <c r="R36" s="7">
        <v>86.115739968314301</v>
      </c>
      <c r="S36" s="7">
        <v>98.073288340470754</v>
      </c>
      <c r="T36" s="7">
        <v>90.506636743564741</v>
      </c>
      <c r="U36" s="7">
        <v>95.306572601679363</v>
      </c>
      <c r="V36" s="7">
        <v>85.907060626865132</v>
      </c>
      <c r="W36" s="7">
        <v>97.586613266263157</v>
      </c>
      <c r="X36" s="7">
        <v>95.15391178659047</v>
      </c>
      <c r="Y36" s="7">
        <v>93.737487689693808</v>
      </c>
      <c r="Z36" s="7">
        <v>81.172466084019106</v>
      </c>
      <c r="AA36" s="7">
        <v>65.500231369660469</v>
      </c>
      <c r="AB36" s="7">
        <v>78.247204364735808</v>
      </c>
      <c r="AC36" s="7">
        <v>82.767590044299141</v>
      </c>
      <c r="AD36" s="11">
        <v>1050.0748028861562</v>
      </c>
      <c r="AE36" s="35" t="s">
        <v>5</v>
      </c>
      <c r="AG36">
        <v>2001</v>
      </c>
      <c r="AH36" t="s">
        <v>5</v>
      </c>
    </row>
    <row r="37" spans="1:34" x14ac:dyDescent="0.55000000000000004">
      <c r="A37" s="6">
        <f t="shared" si="2"/>
        <v>2002</v>
      </c>
      <c r="B37" s="7">
        <f t="shared" si="3"/>
        <v>98.900883276204695</v>
      </c>
      <c r="C37" s="7">
        <f t="shared" si="3"/>
        <v>92.031266008569219</v>
      </c>
      <c r="D37" s="7">
        <f t="shared" si="3"/>
        <v>92.992919438067474</v>
      </c>
      <c r="E37" s="7">
        <f t="shared" si="3"/>
        <v>92.414548583365104</v>
      </c>
      <c r="F37" s="7">
        <f t="shared" si="3"/>
        <v>89.734700426015479</v>
      </c>
      <c r="G37" s="7">
        <f t="shared" si="3"/>
        <v>41.321010939112966</v>
      </c>
      <c r="H37" s="7">
        <f t="shared" si="3"/>
        <v>23.357925300266288</v>
      </c>
      <c r="I37" s="7">
        <f t="shared" si="3"/>
        <v>2.3866526892724096</v>
      </c>
      <c r="J37" s="7">
        <f t="shared" si="3"/>
        <v>35.099098042896003</v>
      </c>
      <c r="K37" s="7">
        <f t="shared" si="0"/>
        <v>78.273227413108543</v>
      </c>
      <c r="L37" s="7">
        <f t="shared" si="0"/>
        <v>66.550897335142508</v>
      </c>
      <c r="M37" s="7">
        <f t="shared" si="0"/>
        <v>80.155723746582225</v>
      </c>
      <c r="N37" s="6" t="str">
        <f t="shared" si="1"/>
        <v>Dry</v>
      </c>
      <c r="Q37" s="31">
        <v>2002</v>
      </c>
      <c r="R37" s="7">
        <v>94.537712299090344</v>
      </c>
      <c r="S37" s="7">
        <v>97.187940468531451</v>
      </c>
      <c r="T37" s="7">
        <v>89.549489907294628</v>
      </c>
      <c r="U37" s="7">
        <v>98.900883276204695</v>
      </c>
      <c r="V37" s="7">
        <v>92.031266008569219</v>
      </c>
      <c r="W37" s="7">
        <v>92.992919438067474</v>
      </c>
      <c r="X37" s="7">
        <v>92.414548583365104</v>
      </c>
      <c r="Y37" s="7">
        <v>89.734700426015479</v>
      </c>
      <c r="Z37" s="7">
        <v>41.321010939112966</v>
      </c>
      <c r="AA37" s="7">
        <v>23.357925300266288</v>
      </c>
      <c r="AB37" s="7">
        <v>2.3866526892724096</v>
      </c>
      <c r="AC37" s="7">
        <v>35.099098042896003</v>
      </c>
      <c r="AD37" s="11">
        <v>849.51414737868606</v>
      </c>
      <c r="AE37" s="33" t="s">
        <v>7</v>
      </c>
      <c r="AG37">
        <v>2002</v>
      </c>
      <c r="AH37" t="s">
        <v>7</v>
      </c>
    </row>
    <row r="38" spans="1:34" x14ac:dyDescent="0.55000000000000004">
      <c r="A38" s="6">
        <f t="shared" si="2"/>
        <v>2003</v>
      </c>
      <c r="B38" s="7">
        <f t="shared" si="3"/>
        <v>89.753830272173218</v>
      </c>
      <c r="C38" s="7">
        <f t="shared" si="3"/>
        <v>92.220152396716003</v>
      </c>
      <c r="D38" s="7">
        <f t="shared" si="3"/>
        <v>96.425996975493035</v>
      </c>
      <c r="E38" s="7">
        <f t="shared" ref="E38:J41" si="4">X38</f>
        <v>92.447128873354814</v>
      </c>
      <c r="F38" s="7">
        <f t="shared" si="4"/>
        <v>91.948865028141881</v>
      </c>
      <c r="G38" s="7">
        <f t="shared" si="4"/>
        <v>88.065159218625922</v>
      </c>
      <c r="H38" s="7">
        <f t="shared" si="4"/>
        <v>42.494062584287349</v>
      </c>
      <c r="I38" s="7">
        <f t="shared" si="4"/>
        <v>1.0398143049339802E-14</v>
      </c>
      <c r="J38" s="7">
        <f t="shared" si="4"/>
        <v>0</v>
      </c>
      <c r="K38" s="7">
        <f t="shared" si="0"/>
        <v>-2.0717563851302669E-14</v>
      </c>
      <c r="L38" s="7">
        <f t="shared" si="0"/>
        <v>36.881155300812679</v>
      </c>
      <c r="M38" s="7">
        <f t="shared" si="0"/>
        <v>89.397264755061769</v>
      </c>
      <c r="N38" s="6" t="str">
        <f t="shared" si="1"/>
        <v>Dry</v>
      </c>
      <c r="Q38" s="31">
        <v>2003</v>
      </c>
      <c r="R38" s="7">
        <v>78.273227413108543</v>
      </c>
      <c r="S38" s="7">
        <v>66.550897335142508</v>
      </c>
      <c r="T38" s="7">
        <v>80.155723746582225</v>
      </c>
      <c r="U38" s="7">
        <v>89.753830272173218</v>
      </c>
      <c r="V38" s="7">
        <v>92.220152396716003</v>
      </c>
      <c r="W38" s="7">
        <v>96.425996975493035</v>
      </c>
      <c r="X38" s="7">
        <v>92.447128873354814</v>
      </c>
      <c r="Y38" s="7">
        <v>91.948865028141881</v>
      </c>
      <c r="Z38" s="7">
        <v>88.065159218625922</v>
      </c>
      <c r="AA38" s="7">
        <v>42.494062584287349</v>
      </c>
      <c r="AB38" s="7">
        <v>1.0398143049339802E-14</v>
      </c>
      <c r="AC38" s="7">
        <v>0</v>
      </c>
      <c r="AD38" s="11">
        <v>818.3350438436255</v>
      </c>
      <c r="AE38" s="33" t="s">
        <v>7</v>
      </c>
      <c r="AG38">
        <v>2003</v>
      </c>
      <c r="AH38" t="s">
        <v>7</v>
      </c>
    </row>
    <row r="39" spans="1:34" x14ac:dyDescent="0.55000000000000004">
      <c r="A39" s="6">
        <f t="shared" si="2"/>
        <v>2004</v>
      </c>
      <c r="B39" s="7">
        <f t="shared" ref="B39:D41" si="5">U39</f>
        <v>91.085851534448011</v>
      </c>
      <c r="C39" s="7">
        <f t="shared" si="5"/>
        <v>90.635899783628702</v>
      </c>
      <c r="D39" s="7">
        <f t="shared" si="5"/>
        <v>93.751872758402897</v>
      </c>
      <c r="E39" s="7">
        <f t="shared" si="4"/>
        <v>88.637412525840773</v>
      </c>
      <c r="F39" s="7">
        <f t="shared" si="4"/>
        <v>83.869222455046838</v>
      </c>
      <c r="G39" s="7">
        <f t="shared" si="4"/>
        <v>15.277404037227939</v>
      </c>
      <c r="H39" s="7">
        <f t="shared" si="4"/>
        <v>43.159070553498168</v>
      </c>
      <c r="I39" s="7">
        <f t="shared" si="4"/>
        <v>4.4174927643361617E-2</v>
      </c>
      <c r="J39" s="7">
        <f t="shared" si="4"/>
        <v>-2.0497120286155092E-14</v>
      </c>
      <c r="K39" s="7">
        <f t="shared" si="0"/>
        <v>28.764107659469119</v>
      </c>
      <c r="L39" s="7">
        <f t="shared" si="0"/>
        <v>72.016805212046165</v>
      </c>
      <c r="M39" s="7">
        <f t="shared" si="0"/>
        <v>84.168819919890666</v>
      </c>
      <c r="N39" s="6" t="str">
        <f t="shared" si="1"/>
        <v>Dry</v>
      </c>
      <c r="Q39" s="31">
        <v>2004</v>
      </c>
      <c r="R39" s="7">
        <v>-2.0717563851302669E-14</v>
      </c>
      <c r="S39" s="7">
        <v>36.881155300812679</v>
      </c>
      <c r="T39" s="7">
        <v>89.397264755061769</v>
      </c>
      <c r="U39" s="7">
        <v>91.085851534448011</v>
      </c>
      <c r="V39" s="7">
        <v>90.635899783628702</v>
      </c>
      <c r="W39" s="7">
        <v>93.751872758402897</v>
      </c>
      <c r="X39" s="7">
        <v>88.637412525840773</v>
      </c>
      <c r="Y39" s="7">
        <v>83.869222455046838</v>
      </c>
      <c r="Z39" s="7">
        <v>15.277404037227939</v>
      </c>
      <c r="AA39" s="7">
        <v>43.159070553498168</v>
      </c>
      <c r="AB39" s="7">
        <v>4.4174927643361617E-2</v>
      </c>
      <c r="AC39" s="7">
        <v>-2.0497120286155092E-14</v>
      </c>
      <c r="AD39" s="11">
        <v>632.7393286316111</v>
      </c>
      <c r="AE39" s="33" t="s">
        <v>7</v>
      </c>
      <c r="AG39">
        <v>2004</v>
      </c>
      <c r="AH39" t="s">
        <v>7</v>
      </c>
    </row>
    <row r="40" spans="1:34" x14ac:dyDescent="0.55000000000000004">
      <c r="A40" s="6">
        <f t="shared" si="2"/>
        <v>2005</v>
      </c>
      <c r="B40" s="7">
        <f t="shared" si="5"/>
        <v>70.784697153543675</v>
      </c>
      <c r="C40" s="7">
        <f t="shared" si="5"/>
        <v>97.057821331472951</v>
      </c>
      <c r="D40" s="7">
        <f t="shared" si="5"/>
        <v>93.5630001065947</v>
      </c>
      <c r="E40" s="7">
        <f t="shared" si="4"/>
        <v>91.117068859261053</v>
      </c>
      <c r="F40" s="7">
        <f t="shared" si="4"/>
        <v>91.089789963749354</v>
      </c>
      <c r="G40" s="7">
        <f t="shared" si="4"/>
        <v>72.172959624927898</v>
      </c>
      <c r="H40" s="7">
        <f t="shared" si="4"/>
        <v>64.449962098829019</v>
      </c>
      <c r="I40" s="7">
        <f t="shared" si="4"/>
        <v>30.52948736192775</v>
      </c>
      <c r="J40" s="7">
        <f t="shared" si="4"/>
        <v>43.163790235156739</v>
      </c>
      <c r="K40" s="7">
        <f t="shared" si="0"/>
        <v>34.86852200057001</v>
      </c>
      <c r="L40" s="7">
        <f t="shared" si="0"/>
        <v>71.270032684653415</v>
      </c>
      <c r="M40" s="7">
        <f t="shared" si="0"/>
        <v>71.903314669165411</v>
      </c>
      <c r="N40" s="6" t="str">
        <f t="shared" si="1"/>
        <v>Dry</v>
      </c>
      <c r="Q40" s="31">
        <v>2005</v>
      </c>
      <c r="R40" s="7">
        <v>28.764107659469119</v>
      </c>
      <c r="S40" s="7">
        <v>72.016805212046165</v>
      </c>
      <c r="T40" s="7">
        <v>84.168819919890666</v>
      </c>
      <c r="U40" s="7">
        <v>70.784697153543675</v>
      </c>
      <c r="V40" s="7">
        <v>97.057821331472951</v>
      </c>
      <c r="W40" s="7">
        <v>93.5630001065947</v>
      </c>
      <c r="X40" s="7">
        <v>91.117068859261053</v>
      </c>
      <c r="Y40" s="7">
        <v>91.089789963749354</v>
      </c>
      <c r="Z40" s="7">
        <v>72.172959624927898</v>
      </c>
      <c r="AA40" s="7">
        <v>64.449962098829019</v>
      </c>
      <c r="AB40" s="7">
        <v>30.52948736192775</v>
      </c>
      <c r="AC40" s="7">
        <v>43.163790235156739</v>
      </c>
      <c r="AD40" s="11">
        <v>838.87830952686909</v>
      </c>
      <c r="AE40" s="33" t="s">
        <v>7</v>
      </c>
      <c r="AG40">
        <v>2005</v>
      </c>
      <c r="AH40" t="s">
        <v>7</v>
      </c>
    </row>
    <row r="41" spans="1:34" x14ac:dyDescent="0.55000000000000004">
      <c r="A41" s="6">
        <f t="shared" si="2"/>
        <v>2006</v>
      </c>
      <c r="B41" s="7">
        <f t="shared" si="5"/>
        <v>84.927978897481808</v>
      </c>
      <c r="C41" s="7">
        <f t="shared" si="5"/>
        <v>74.752101952100929</v>
      </c>
      <c r="D41" s="7">
        <f t="shared" si="5"/>
        <v>87.638864580199879</v>
      </c>
      <c r="E41" s="7">
        <f t="shared" si="4"/>
        <v>91.723862686434586</v>
      </c>
      <c r="F41" s="7">
        <f t="shared" si="4"/>
        <v>85.086544725621934</v>
      </c>
      <c r="G41" s="7">
        <f t="shared" si="4"/>
        <v>51.408724652679666</v>
      </c>
      <c r="H41" s="7">
        <f t="shared" si="4"/>
        <v>2.4950340843629988</v>
      </c>
      <c r="I41" s="7">
        <f t="shared" si="4"/>
        <v>29.233540656668083</v>
      </c>
      <c r="J41" s="7">
        <f t="shared" si="4"/>
        <v>53.016491205352395</v>
      </c>
      <c r="K41" s="6"/>
      <c r="L41" s="6"/>
      <c r="M41" s="6"/>
      <c r="N41" s="6" t="str">
        <f t="shared" si="1"/>
        <v>Dry</v>
      </c>
      <c r="Q41" s="31">
        <v>2006</v>
      </c>
      <c r="R41" s="7">
        <v>34.86852200057001</v>
      </c>
      <c r="S41" s="7">
        <v>71.270032684653415</v>
      </c>
      <c r="T41" s="7">
        <v>71.903314669165411</v>
      </c>
      <c r="U41" s="7">
        <v>84.927978897481808</v>
      </c>
      <c r="V41" s="7">
        <v>74.752101952100929</v>
      </c>
      <c r="W41" s="7">
        <v>87.638864580199879</v>
      </c>
      <c r="X41" s="7">
        <v>91.723862686434586</v>
      </c>
      <c r="Y41" s="7">
        <v>85.086544725621934</v>
      </c>
      <c r="Z41" s="7">
        <v>51.408724652679666</v>
      </c>
      <c r="AA41" s="7">
        <v>2.4950340843629988</v>
      </c>
      <c r="AB41" s="7">
        <v>29.233540656668083</v>
      </c>
      <c r="AC41" s="7">
        <v>53.016491205352395</v>
      </c>
      <c r="AD41" s="11">
        <v>738.32501279529106</v>
      </c>
      <c r="AE41" s="33" t="s">
        <v>7</v>
      </c>
      <c r="AG41">
        <v>2006</v>
      </c>
      <c r="AH41" t="s">
        <v>7</v>
      </c>
    </row>
    <row r="42" spans="1:34" x14ac:dyDescent="0.55000000000000004">
      <c r="Q42" s="3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33"/>
    </row>
    <row r="43" spans="1:34" ht="14.7" thickBot="1" x14ac:dyDescent="0.6">
      <c r="A43" s="6" t="s">
        <v>28</v>
      </c>
      <c r="B43" s="37">
        <f t="shared" ref="B43:M43" si="6">AVERAGE(B9:B41)</f>
        <v>85.945009151862905</v>
      </c>
      <c r="C43" s="37">
        <f t="shared" si="6"/>
        <v>90.110786409023376</v>
      </c>
      <c r="D43" s="37">
        <f t="shared" si="6"/>
        <v>94.598467986278365</v>
      </c>
      <c r="E43" s="37">
        <f t="shared" si="6"/>
        <v>91.565860713855614</v>
      </c>
      <c r="F43" s="37">
        <f t="shared" si="6"/>
        <v>90.21394951023251</v>
      </c>
      <c r="G43" s="37">
        <f t="shared" si="6"/>
        <v>80.714418006415883</v>
      </c>
      <c r="H43" s="37">
        <f t="shared" si="6"/>
        <v>71.398021882767907</v>
      </c>
      <c r="I43" s="37">
        <f t="shared" si="6"/>
        <v>65.630190576208136</v>
      </c>
      <c r="J43" s="37">
        <f t="shared" si="6"/>
        <v>64.550543384798402</v>
      </c>
      <c r="K43" s="37">
        <f t="shared" si="6"/>
        <v>77.694325789127362</v>
      </c>
      <c r="L43" s="37">
        <f t="shared" si="6"/>
        <v>84.847717823724224</v>
      </c>
      <c r="M43" s="37">
        <f t="shared" si="6"/>
        <v>87.074228305425322</v>
      </c>
      <c r="N43" s="38"/>
      <c r="Q43" s="39" t="s">
        <v>28</v>
      </c>
      <c r="R43" s="40">
        <v>77.694325789127362</v>
      </c>
      <c r="S43" s="40">
        <v>84.847717823724224</v>
      </c>
      <c r="T43" s="40">
        <v>87.074228305425322</v>
      </c>
      <c r="U43" s="40">
        <v>85.945009151862905</v>
      </c>
      <c r="V43" s="40">
        <v>90.110786409023376</v>
      </c>
      <c r="W43" s="40">
        <v>94.598467986278365</v>
      </c>
      <c r="X43" s="40">
        <v>91.565860713855614</v>
      </c>
      <c r="Y43" s="40">
        <v>90.21394951023251</v>
      </c>
      <c r="Z43" s="40">
        <v>80.714418006415883</v>
      </c>
      <c r="AA43" s="40">
        <v>71.398021882767907</v>
      </c>
      <c r="AB43" s="40">
        <v>65.630190576208136</v>
      </c>
      <c r="AC43" s="40">
        <v>64.550543384798402</v>
      </c>
      <c r="AD43" s="41">
        <v>984.34351953972009</v>
      </c>
      <c r="AE43" s="42"/>
    </row>
    <row r="44" spans="1:34" x14ac:dyDescent="0.55000000000000004">
      <c r="A44" s="6" t="s">
        <v>43</v>
      </c>
      <c r="B44" s="43">
        <f t="shared" ref="B44:M44" si="7">100-B43</f>
        <v>14.054990848137095</v>
      </c>
      <c r="C44" s="43">
        <f t="shared" si="7"/>
        <v>9.8892135909766239</v>
      </c>
      <c r="D44" s="43">
        <f t="shared" si="7"/>
        <v>5.4015320137216349</v>
      </c>
      <c r="E44" s="43">
        <f t="shared" si="7"/>
        <v>8.4341392861443865</v>
      </c>
      <c r="F44" s="43">
        <f t="shared" si="7"/>
        <v>9.78605048976749</v>
      </c>
      <c r="G44" s="43">
        <f t="shared" si="7"/>
        <v>19.285581993584117</v>
      </c>
      <c r="H44" s="43">
        <f t="shared" si="7"/>
        <v>28.601978117232093</v>
      </c>
      <c r="I44" s="43">
        <f t="shared" si="7"/>
        <v>34.369809423791864</v>
      </c>
      <c r="J44" s="43">
        <f t="shared" si="7"/>
        <v>35.449456615201598</v>
      </c>
      <c r="K44" s="43">
        <f t="shared" si="7"/>
        <v>22.305674210872638</v>
      </c>
      <c r="L44" s="43">
        <f t="shared" si="7"/>
        <v>15.152282176275776</v>
      </c>
      <c r="M44" s="43">
        <f t="shared" si="7"/>
        <v>12.925771694574678</v>
      </c>
      <c r="Q44" s="13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44"/>
    </row>
    <row r="45" spans="1:34" x14ac:dyDescent="0.55000000000000004">
      <c r="A45" s="45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Q45" s="13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44"/>
    </row>
    <row r="46" spans="1:34" x14ac:dyDescent="0.55000000000000004">
      <c r="A46" t="s">
        <v>44</v>
      </c>
      <c r="AD46" s="12"/>
      <c r="AG46" s="47"/>
    </row>
    <row r="47" spans="1:34" x14ac:dyDescent="0.55000000000000004">
      <c r="A47" s="5" t="s">
        <v>30</v>
      </c>
      <c r="B47" s="15" t="s">
        <v>13</v>
      </c>
      <c r="C47" s="15" t="s">
        <v>14</v>
      </c>
      <c r="D47" s="15" t="s">
        <v>15</v>
      </c>
      <c r="E47" s="15" t="s">
        <v>16</v>
      </c>
      <c r="F47" s="15" t="s">
        <v>17</v>
      </c>
      <c r="G47" s="15" t="s">
        <v>18</v>
      </c>
      <c r="H47" s="15" t="s">
        <v>19</v>
      </c>
      <c r="I47" s="15" t="s">
        <v>20</v>
      </c>
      <c r="J47" s="15" t="s">
        <v>21</v>
      </c>
      <c r="K47" s="15" t="s">
        <v>22</v>
      </c>
      <c r="L47" s="15" t="s">
        <v>23</v>
      </c>
      <c r="M47" s="15" t="s">
        <v>24</v>
      </c>
      <c r="AD47" s="12"/>
    </row>
    <row r="48" spans="1:34" x14ac:dyDescent="0.55000000000000004">
      <c r="A48" s="48" t="s">
        <v>5</v>
      </c>
      <c r="B48" s="17">
        <f t="shared" ref="B48:M50" si="8">AVERAGEIF($N$9:$N$41,$A48,B$9:B$41)/100</f>
        <v>0.86298159085577941</v>
      </c>
      <c r="C48" s="17">
        <f t="shared" si="8"/>
        <v>0.9055570696374674</v>
      </c>
      <c r="D48" s="17">
        <f t="shared" si="8"/>
        <v>0.95484962462894729</v>
      </c>
      <c r="E48" s="17">
        <f t="shared" si="8"/>
        <v>0.9261023640307593</v>
      </c>
      <c r="F48" s="17">
        <f t="shared" si="8"/>
        <v>0.89819989717730508</v>
      </c>
      <c r="G48" s="17">
        <f t="shared" si="8"/>
        <v>0.85899708463920843</v>
      </c>
      <c r="H48" s="17">
        <f t="shared" si="8"/>
        <v>0.74237686936635738</v>
      </c>
      <c r="I48" s="17">
        <f t="shared" si="8"/>
        <v>0.72203675760386676</v>
      </c>
      <c r="J48" s="17">
        <f t="shared" si="8"/>
        <v>0.69920525059217065</v>
      </c>
      <c r="K48" s="17">
        <f t="shared" si="8"/>
        <v>0.80663605841645303</v>
      </c>
      <c r="L48" s="17">
        <f t="shared" si="8"/>
        <v>0.85569873964343235</v>
      </c>
      <c r="M48" s="17">
        <f t="shared" si="8"/>
        <v>0.86319500344153222</v>
      </c>
      <c r="AF48" s="18"/>
    </row>
    <row r="49" spans="1:32" x14ac:dyDescent="0.55000000000000004">
      <c r="A49" s="49" t="s">
        <v>6</v>
      </c>
      <c r="B49" s="17">
        <f t="shared" si="8"/>
        <v>0.8710138268080706</v>
      </c>
      <c r="C49" s="17">
        <f t="shared" si="8"/>
        <v>0.90189716165283107</v>
      </c>
      <c r="D49" s="17">
        <f t="shared" si="8"/>
        <v>0.94962439127702969</v>
      </c>
      <c r="E49" s="17">
        <f t="shared" si="8"/>
        <v>0.91466158078417026</v>
      </c>
      <c r="F49" s="17">
        <f t="shared" si="8"/>
        <v>0.91114394920009478</v>
      </c>
      <c r="G49" s="17">
        <f t="shared" si="8"/>
        <v>0.86999639888756908</v>
      </c>
      <c r="H49" s="17">
        <f t="shared" si="8"/>
        <v>0.89469849577534588</v>
      </c>
      <c r="I49" s="17">
        <f t="shared" si="8"/>
        <v>0.84199497844952509</v>
      </c>
      <c r="J49" s="17">
        <f t="shared" si="8"/>
        <v>0.7855281718371071</v>
      </c>
      <c r="K49" s="17">
        <f t="shared" si="8"/>
        <v>0.88161680164797351</v>
      </c>
      <c r="L49" s="17">
        <f t="shared" si="8"/>
        <v>0.90244246315302012</v>
      </c>
      <c r="M49" s="17">
        <f t="shared" si="8"/>
        <v>0.89132714947237091</v>
      </c>
      <c r="AF49" s="18"/>
    </row>
    <row r="50" spans="1:32" x14ac:dyDescent="0.55000000000000004">
      <c r="A50" s="50" t="s">
        <v>7</v>
      </c>
      <c r="B50" s="17">
        <f t="shared" si="8"/>
        <v>0.83580321008470493</v>
      </c>
      <c r="C50" s="17">
        <f t="shared" si="8"/>
        <v>0.89370759792356691</v>
      </c>
      <c r="D50" s="17">
        <f t="shared" si="8"/>
        <v>0.92788084976115892</v>
      </c>
      <c r="E50" s="17">
        <f t="shared" si="8"/>
        <v>0.90291860923765399</v>
      </c>
      <c r="F50" s="17">
        <f t="shared" si="8"/>
        <v>0.89292420434035191</v>
      </c>
      <c r="G50" s="17">
        <f t="shared" si="8"/>
        <v>0.6337115806854241</v>
      </c>
      <c r="H50" s="17">
        <f>AVERAGEIF($N$9:$N$41,$A50,H$9:H$41)/100</f>
        <v>0.38126762429703781</v>
      </c>
      <c r="I50" s="17">
        <f t="shared" si="8"/>
        <v>0.2641652413625305</v>
      </c>
      <c r="J50" s="17">
        <f t="shared" si="8"/>
        <v>0.3441312365924023</v>
      </c>
      <c r="K50" s="17">
        <f t="shared" si="8"/>
        <v>0.52093605526687758</v>
      </c>
      <c r="L50" s="17">
        <f t="shared" si="8"/>
        <v>0.72919844048167382</v>
      </c>
      <c r="M50" s="17">
        <f t="shared" si="8"/>
        <v>0.8414325610380079</v>
      </c>
      <c r="AF50" s="18"/>
    </row>
    <row r="52" spans="1:32" x14ac:dyDescent="0.55000000000000004">
      <c r="A52" t="s">
        <v>45</v>
      </c>
    </row>
    <row r="53" spans="1:32" x14ac:dyDescent="0.55000000000000004">
      <c r="A53" s="5" t="s">
        <v>1</v>
      </c>
      <c r="B53" s="5" t="s">
        <v>5</v>
      </c>
      <c r="C53" s="5" t="s">
        <v>6</v>
      </c>
      <c r="D53" s="5" t="s">
        <v>7</v>
      </c>
    </row>
    <row r="54" spans="1:32" x14ac:dyDescent="0.55000000000000004">
      <c r="A54" s="6" t="s">
        <v>13</v>
      </c>
      <c r="B54" s="17">
        <f>$B$48</f>
        <v>0.86298159085577941</v>
      </c>
      <c r="C54" s="17">
        <f>$B$49</f>
        <v>0.8710138268080706</v>
      </c>
      <c r="D54" s="17">
        <f>$B$50</f>
        <v>0.83580321008470493</v>
      </c>
      <c r="E54" s="6">
        <v>1</v>
      </c>
    </row>
    <row r="55" spans="1:32" x14ac:dyDescent="0.55000000000000004">
      <c r="A55" s="6" t="s">
        <v>14</v>
      </c>
      <c r="B55" s="17">
        <f>$C$48</f>
        <v>0.9055570696374674</v>
      </c>
      <c r="C55" s="17">
        <f>$C$49</f>
        <v>0.90189716165283107</v>
      </c>
      <c r="D55" s="17">
        <f>$C$50</f>
        <v>0.89370759792356691</v>
      </c>
      <c r="E55" s="6">
        <v>2</v>
      </c>
    </row>
    <row r="56" spans="1:32" x14ac:dyDescent="0.55000000000000004">
      <c r="A56" s="6" t="s">
        <v>15</v>
      </c>
      <c r="B56" s="17">
        <f>$D$48</f>
        <v>0.95484962462894729</v>
      </c>
      <c r="C56" s="17">
        <f>$D$49</f>
        <v>0.94962439127702969</v>
      </c>
      <c r="D56" s="17">
        <f>$D$50</f>
        <v>0.92788084976115892</v>
      </c>
      <c r="E56" s="6">
        <v>3</v>
      </c>
    </row>
    <row r="57" spans="1:32" x14ac:dyDescent="0.55000000000000004">
      <c r="A57" s="6" t="s">
        <v>16</v>
      </c>
      <c r="B57" s="17">
        <f>$E$48</f>
        <v>0.9261023640307593</v>
      </c>
      <c r="C57" s="17">
        <f>$E$49</f>
        <v>0.91466158078417026</v>
      </c>
      <c r="D57" s="17">
        <f>$E$50</f>
        <v>0.90291860923765399</v>
      </c>
      <c r="E57" s="6">
        <v>4</v>
      </c>
    </row>
    <row r="58" spans="1:32" x14ac:dyDescent="0.55000000000000004">
      <c r="A58" s="6" t="s">
        <v>17</v>
      </c>
      <c r="B58" s="17">
        <f>$F$48</f>
        <v>0.89819989717730508</v>
      </c>
      <c r="C58" s="17">
        <f>$F$49</f>
        <v>0.91114394920009478</v>
      </c>
      <c r="D58" s="17">
        <f>$F$50</f>
        <v>0.89292420434035191</v>
      </c>
      <c r="E58" s="6">
        <v>5</v>
      </c>
    </row>
    <row r="59" spans="1:32" x14ac:dyDescent="0.55000000000000004">
      <c r="A59" s="6" t="s">
        <v>18</v>
      </c>
      <c r="B59" s="17">
        <f>$G$48</f>
        <v>0.85899708463920843</v>
      </c>
      <c r="C59" s="17">
        <f>$G$49</f>
        <v>0.86999639888756908</v>
      </c>
      <c r="D59" s="17">
        <f>$G$50</f>
        <v>0.6337115806854241</v>
      </c>
      <c r="E59" s="6">
        <v>6</v>
      </c>
    </row>
    <row r="60" spans="1:32" x14ac:dyDescent="0.55000000000000004">
      <c r="A60" s="6" t="s">
        <v>19</v>
      </c>
      <c r="B60" s="17">
        <f>$H$48</f>
        <v>0.74237686936635738</v>
      </c>
      <c r="C60" s="17">
        <f>$H$49</f>
        <v>0.89469849577534588</v>
      </c>
      <c r="D60" s="17">
        <f>$H$50</f>
        <v>0.38126762429703781</v>
      </c>
      <c r="E60" s="6">
        <v>7</v>
      </c>
    </row>
    <row r="61" spans="1:32" x14ac:dyDescent="0.55000000000000004">
      <c r="A61" s="6" t="s">
        <v>20</v>
      </c>
      <c r="B61" s="17">
        <f>$I$48</f>
        <v>0.72203675760386676</v>
      </c>
      <c r="C61" s="17">
        <f>$I$49</f>
        <v>0.84199497844952509</v>
      </c>
      <c r="D61" s="17">
        <f>$I$50</f>
        <v>0.2641652413625305</v>
      </c>
      <c r="E61" s="6">
        <v>8</v>
      </c>
    </row>
    <row r="62" spans="1:32" x14ac:dyDescent="0.55000000000000004">
      <c r="A62" s="6" t="s">
        <v>21</v>
      </c>
      <c r="B62" s="17">
        <f>$J$48</f>
        <v>0.69920525059217065</v>
      </c>
      <c r="C62" s="17">
        <f>$J$49</f>
        <v>0.7855281718371071</v>
      </c>
      <c r="D62" s="17">
        <f>$J$50</f>
        <v>0.3441312365924023</v>
      </c>
      <c r="E62" s="6">
        <v>9</v>
      </c>
    </row>
    <row r="63" spans="1:32" x14ac:dyDescent="0.55000000000000004">
      <c r="A63" s="6" t="s">
        <v>22</v>
      </c>
      <c r="B63" s="17">
        <f>$K$48</f>
        <v>0.80663605841645303</v>
      </c>
      <c r="C63" s="17">
        <f>$K$49</f>
        <v>0.88161680164797351</v>
      </c>
      <c r="D63" s="17">
        <f>$K$50</f>
        <v>0.52093605526687758</v>
      </c>
      <c r="E63" s="6">
        <v>10</v>
      </c>
    </row>
    <row r="64" spans="1:32" x14ac:dyDescent="0.55000000000000004">
      <c r="A64" s="6" t="s">
        <v>23</v>
      </c>
      <c r="B64" s="17">
        <f>$L$48</f>
        <v>0.85569873964343235</v>
      </c>
      <c r="C64" s="17">
        <f>$L$49</f>
        <v>0.90244246315302012</v>
      </c>
      <c r="D64" s="17">
        <f>$L$50</f>
        <v>0.72919844048167382</v>
      </c>
      <c r="E64" s="6">
        <v>11</v>
      </c>
    </row>
    <row r="65" spans="1:5" x14ac:dyDescent="0.55000000000000004">
      <c r="A65" s="6" t="s">
        <v>24</v>
      </c>
      <c r="B65" s="17">
        <f>$M$48</f>
        <v>0.86319500344153222</v>
      </c>
      <c r="C65" s="17">
        <f>$M$49</f>
        <v>0.89132714947237091</v>
      </c>
      <c r="D65" s="17">
        <f>$M$50</f>
        <v>0.8414325610380079</v>
      </c>
      <c r="E65" s="6">
        <v>12</v>
      </c>
    </row>
    <row r="67" spans="1:5" x14ac:dyDescent="0.55000000000000004">
      <c r="A67" t="s">
        <v>46</v>
      </c>
    </row>
    <row r="68" spans="1:5" ht="15.3" x14ac:dyDescent="0.55000000000000004">
      <c r="A68" s="51" t="s">
        <v>1</v>
      </c>
      <c r="B68" s="51" t="s">
        <v>5</v>
      </c>
      <c r="C68" s="51" t="s">
        <v>6</v>
      </c>
      <c r="D68" s="51" t="s">
        <v>7</v>
      </c>
    </row>
    <row r="69" spans="1:5" ht="15.3" x14ac:dyDescent="0.55000000000000004">
      <c r="A69" s="52" t="s">
        <v>13</v>
      </c>
      <c r="B69" s="53">
        <f t="shared" ref="B69:D80" si="9">1-B54</f>
        <v>0.13701840914422059</v>
      </c>
      <c r="C69" s="53">
        <f t="shared" si="9"/>
        <v>0.1289861731919294</v>
      </c>
      <c r="D69" s="53">
        <f t="shared" si="9"/>
        <v>0.16419678991529507</v>
      </c>
    </row>
    <row r="70" spans="1:5" ht="15.3" x14ac:dyDescent="0.55000000000000004">
      <c r="A70" s="52" t="s">
        <v>14</v>
      </c>
      <c r="B70" s="53">
        <f t="shared" si="9"/>
        <v>9.4442930362532596E-2</v>
      </c>
      <c r="C70" s="53">
        <f t="shared" si="9"/>
        <v>9.810283834716893E-2</v>
      </c>
      <c r="D70" s="53">
        <f t="shared" si="9"/>
        <v>0.10629240207643309</v>
      </c>
    </row>
    <row r="71" spans="1:5" ht="15.3" x14ac:dyDescent="0.55000000000000004">
      <c r="A71" s="52" t="s">
        <v>15</v>
      </c>
      <c r="B71" s="53">
        <f t="shared" si="9"/>
        <v>4.5150375371052709E-2</v>
      </c>
      <c r="C71" s="53">
        <f t="shared" si="9"/>
        <v>5.0375608722970311E-2</v>
      </c>
      <c r="D71" s="53">
        <f t="shared" si="9"/>
        <v>7.2119150238841079E-2</v>
      </c>
    </row>
    <row r="72" spans="1:5" ht="15.3" x14ac:dyDescent="0.55000000000000004">
      <c r="A72" s="52" t="s">
        <v>16</v>
      </c>
      <c r="B72" s="53">
        <f t="shared" si="9"/>
        <v>7.3897635969240705E-2</v>
      </c>
      <c r="C72" s="53">
        <f t="shared" si="9"/>
        <v>8.5338419215829742E-2</v>
      </c>
      <c r="D72" s="53">
        <f t="shared" si="9"/>
        <v>9.7081390762346009E-2</v>
      </c>
    </row>
    <row r="73" spans="1:5" ht="15.3" x14ac:dyDescent="0.55000000000000004">
      <c r="A73" s="52" t="s">
        <v>17</v>
      </c>
      <c r="B73" s="53">
        <f t="shared" si="9"/>
        <v>0.10180010282269492</v>
      </c>
      <c r="C73" s="53">
        <f t="shared" si="9"/>
        <v>8.8856050799905217E-2</v>
      </c>
      <c r="D73" s="53">
        <f t="shared" si="9"/>
        <v>0.10707579565964809</v>
      </c>
    </row>
    <row r="74" spans="1:5" ht="15.3" x14ac:dyDescent="0.55000000000000004">
      <c r="A74" s="52" t="s">
        <v>18</v>
      </c>
      <c r="B74" s="53">
        <f t="shared" si="9"/>
        <v>0.14100291536079157</v>
      </c>
      <c r="C74" s="53">
        <f t="shared" si="9"/>
        <v>0.13000360111243092</v>
      </c>
      <c r="D74" s="53">
        <f t="shared" si="9"/>
        <v>0.3662884193145759</v>
      </c>
    </row>
    <row r="75" spans="1:5" ht="15.3" x14ac:dyDescent="0.55000000000000004">
      <c r="A75" s="52" t="s">
        <v>19</v>
      </c>
      <c r="B75" s="53">
        <f t="shared" si="9"/>
        <v>0.25762313063364262</v>
      </c>
      <c r="C75" s="53">
        <f t="shared" si="9"/>
        <v>0.10530150422465412</v>
      </c>
      <c r="D75" s="53">
        <f t="shared" si="9"/>
        <v>0.61873237570296213</v>
      </c>
    </row>
    <row r="76" spans="1:5" ht="15.3" x14ac:dyDescent="0.55000000000000004">
      <c r="A76" s="52" t="s">
        <v>20</v>
      </c>
      <c r="B76" s="53">
        <f t="shared" si="9"/>
        <v>0.27796324239613324</v>
      </c>
      <c r="C76" s="53">
        <f t="shared" si="9"/>
        <v>0.15800502155047491</v>
      </c>
      <c r="D76" s="53">
        <f t="shared" si="9"/>
        <v>0.7358347586374695</v>
      </c>
    </row>
    <row r="77" spans="1:5" ht="15.3" x14ac:dyDescent="0.55000000000000004">
      <c r="A77" s="52" t="s">
        <v>21</v>
      </c>
      <c r="B77" s="53">
        <f t="shared" si="9"/>
        <v>0.30079474940782935</v>
      </c>
      <c r="C77" s="53">
        <f t="shared" si="9"/>
        <v>0.2144718281628929</v>
      </c>
      <c r="D77" s="53">
        <f t="shared" si="9"/>
        <v>0.6558687634075977</v>
      </c>
    </row>
    <row r="78" spans="1:5" ht="15.3" x14ac:dyDescent="0.55000000000000004">
      <c r="A78" s="52" t="s">
        <v>22</v>
      </c>
      <c r="B78" s="53">
        <f t="shared" si="9"/>
        <v>0.19336394158354697</v>
      </c>
      <c r="C78" s="53">
        <f t="shared" si="9"/>
        <v>0.11838319835202649</v>
      </c>
      <c r="D78" s="53">
        <f t="shared" si="9"/>
        <v>0.47906394473312242</v>
      </c>
    </row>
    <row r="79" spans="1:5" ht="15.3" x14ac:dyDescent="0.55000000000000004">
      <c r="A79" s="52" t="s">
        <v>23</v>
      </c>
      <c r="B79" s="53">
        <f t="shared" si="9"/>
        <v>0.14430126035656765</v>
      </c>
      <c r="C79" s="53">
        <f t="shared" si="9"/>
        <v>9.7557536846979875E-2</v>
      </c>
      <c r="D79" s="53">
        <f t="shared" si="9"/>
        <v>0.27080155951832618</v>
      </c>
    </row>
    <row r="80" spans="1:5" ht="15.3" x14ac:dyDescent="0.55000000000000004">
      <c r="A80" s="52" t="s">
        <v>24</v>
      </c>
      <c r="B80" s="53">
        <f t="shared" si="9"/>
        <v>0.13680499655846778</v>
      </c>
      <c r="C80" s="53">
        <f t="shared" si="9"/>
        <v>0.10867285052762909</v>
      </c>
      <c r="D80" s="53">
        <f t="shared" si="9"/>
        <v>0.1585674389619921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Score Analysis</vt:lpstr>
      <vt:lpstr>WMC Loss Pathfinder-McConaugy</vt:lpstr>
      <vt:lpstr>WMC Loss McConaughy-GI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Griebling</dc:creator>
  <cp:lastModifiedBy>Seth Turner</cp:lastModifiedBy>
  <dcterms:created xsi:type="dcterms:W3CDTF">2018-05-23T19:12:58Z</dcterms:created>
  <dcterms:modified xsi:type="dcterms:W3CDTF">2018-08-15T18:32:23Z</dcterms:modified>
</cp:coreProperties>
</file>